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9040" windowHeight="15840" activeTab="5"/>
  </bookViews>
  <sheets>
    <sheet name="тип &quot;А&quot;" sheetId="1" r:id="rId1"/>
    <sheet name="тип &quot;Б&quot;" sheetId="2" r:id="rId2"/>
    <sheet name="тип &quot;В&quot;" sheetId="3" r:id="rId3"/>
    <sheet name="тип &quot;Г&quot;" sheetId="4" r:id="rId4"/>
    <sheet name="нормы по бетону" sheetId="5" r:id="rId5"/>
    <sheet name="общее" sheetId="6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/>
  <c r="G19"/>
  <c r="H12" l="1"/>
  <c r="G13"/>
  <c r="H13" l="1"/>
  <c r="G14" l="1"/>
  <c r="G15"/>
  <c r="H15"/>
  <c r="G16"/>
  <c r="H17"/>
  <c r="G18"/>
  <c r="H18"/>
  <c r="H19"/>
  <c r="G20"/>
  <c r="H20"/>
  <c r="G23"/>
  <c r="G11"/>
  <c r="G20" i="4"/>
  <c r="H20"/>
  <c r="G21"/>
  <c r="H21" s="1"/>
  <c r="G20" i="3"/>
  <c r="H20"/>
  <c r="G21"/>
  <c r="H21" s="1"/>
  <c r="G23" i="2"/>
  <c r="G24"/>
  <c r="H24"/>
  <c r="G47" i="4"/>
  <c r="H47"/>
  <c r="G46"/>
  <c r="H46"/>
  <c r="G17"/>
  <c r="H17"/>
  <c r="G16"/>
  <c r="H16"/>
  <c r="G15"/>
  <c r="H15"/>
  <c r="G14"/>
  <c r="H14"/>
  <c r="G13"/>
  <c r="H13"/>
  <c r="H36"/>
  <c r="H37"/>
  <c r="G36"/>
  <c r="G47" i="3"/>
  <c r="H47" s="1"/>
  <c r="H46"/>
  <c r="H49" s="1"/>
  <c r="G46"/>
  <c r="G36"/>
  <c r="H36"/>
  <c r="H37"/>
  <c r="G17"/>
  <c r="H17"/>
  <c r="G16"/>
  <c r="H16"/>
  <c r="G15"/>
  <c r="H15"/>
  <c r="G14"/>
  <c r="H14"/>
  <c r="G50" i="2"/>
  <c r="H50" s="1"/>
  <c r="H49"/>
  <c r="G49"/>
  <c r="G35" i="1"/>
  <c r="H35"/>
  <c r="H36"/>
  <c r="G39" i="2"/>
  <c r="H39" s="1"/>
  <c r="H21"/>
  <c r="G20"/>
  <c r="H20"/>
  <c r="G19"/>
  <c r="H19"/>
  <c r="G17"/>
  <c r="H17"/>
  <c r="G16"/>
  <c r="H16"/>
  <c r="G19" i="4"/>
  <c r="H19"/>
  <c r="G19" i="3"/>
  <c r="H19" s="1"/>
  <c r="G22" i="2"/>
  <c r="H22"/>
  <c r="J43" i="4"/>
  <c r="J31"/>
  <c r="J32"/>
  <c r="J31" i="3"/>
  <c r="J43"/>
  <c r="J46" i="2"/>
  <c r="J34"/>
  <c r="J31" i="1"/>
  <c r="J30"/>
  <c r="J42"/>
  <c r="G12" i="4"/>
  <c r="G12" i="3"/>
  <c r="J51" i="2"/>
  <c r="G15"/>
  <c r="G24" i="4"/>
  <c r="G24" i="3"/>
  <c r="G27" i="2"/>
  <c r="J27" i="1"/>
  <c r="J26"/>
  <c r="J25"/>
  <c r="J29" i="2"/>
  <c r="J26" i="3"/>
  <c r="J26" i="4"/>
  <c r="J27"/>
  <c r="J48"/>
  <c r="J42"/>
  <c r="J41"/>
  <c r="J30"/>
  <c r="J29"/>
  <c r="J27" i="3"/>
  <c r="J48"/>
  <c r="J42"/>
  <c r="J41"/>
  <c r="J30"/>
  <c r="J29"/>
  <c r="J45" i="2"/>
  <c r="J32"/>
  <c r="J33"/>
  <c r="J47" i="1"/>
  <c r="J41"/>
  <c r="J40"/>
  <c r="J29"/>
  <c r="J28"/>
  <c r="J44" i="2"/>
  <c r="J30"/>
  <c r="H40" l="1"/>
  <c r="H52"/>
  <c r="H16" i="1"/>
  <c r="H14"/>
</calcChain>
</file>

<file path=xl/sharedStrings.xml><?xml version="1.0" encoding="utf-8"?>
<sst xmlns="http://schemas.openxmlformats.org/spreadsheetml/2006/main" count="310" uniqueCount="118">
  <si>
    <t>№ п/п</t>
  </si>
  <si>
    <t>Наименование материалов</t>
  </si>
  <si>
    <t>рулонная гидроизоляция (рубероид)</t>
  </si>
  <si>
    <t>м2</t>
  </si>
  <si>
    <t>м3</t>
  </si>
  <si>
    <t>кирпич забутовочный (250*120*65)</t>
  </si>
  <si>
    <t xml:space="preserve">пенополистирол </t>
  </si>
  <si>
    <t>сетка кладочная (шаг 600 мм)</t>
  </si>
  <si>
    <t>уголок равнополочный 75*75*6</t>
  </si>
  <si>
    <t>уголок равнополочный 100*100*7</t>
  </si>
  <si>
    <t>уголок равнополочный 125*125*12</t>
  </si>
  <si>
    <t>м/п</t>
  </si>
  <si>
    <t xml:space="preserve">арматура А3 500С d12  </t>
  </si>
  <si>
    <t xml:space="preserve">арматура А1 240С d8 </t>
  </si>
  <si>
    <t>Устройство наружных стен</t>
  </si>
  <si>
    <t>шт.</t>
  </si>
  <si>
    <t>Устройство внутренних перегородок</t>
  </si>
  <si>
    <t>Устройство дымохода</t>
  </si>
  <si>
    <t>4/2</t>
  </si>
  <si>
    <t>пакля</t>
  </si>
  <si>
    <t>анкер 10*77 (МС2 /1)</t>
  </si>
  <si>
    <t>кирпич облицовочный Маркинский  (250х120х65 - беж)</t>
  </si>
  <si>
    <t>блок отсевобетон  (390*190*190)/13,5 рядов</t>
  </si>
  <si>
    <t>кирпич облицовочный (250*85*65 - евро беж; евро классик; евро мокко вunt)</t>
  </si>
  <si>
    <t>кирпич облицовочный  (250*120*65 - беж; классик; мокко вunt)</t>
  </si>
  <si>
    <t>кирпич облицовочный Маркинский  (250*120*65 - беж)</t>
  </si>
  <si>
    <t>пенополистирол (1000*20*1000)</t>
  </si>
  <si>
    <t xml:space="preserve">кирпич забутовочный 250*120*65 </t>
  </si>
  <si>
    <t>кирпич облицовочный (250*120*65 евро беж; евро классик; евро мокко вunt)</t>
  </si>
  <si>
    <t xml:space="preserve">анкер 160*155 </t>
  </si>
  <si>
    <t>анкер 10*77 (МС1 /МС3)</t>
  </si>
  <si>
    <t>Начальник ПТО "СЗ "ИНСИТИ" ___________________________________Левина З. Г.</t>
  </si>
  <si>
    <t>Инженер ПТО "СЗ "ИНСИТИ" ____________________________________Скобина И. А.</t>
  </si>
  <si>
    <t>Подрядная организация ООО "АВАНГАРД"____________________ Аллабян К. Э.</t>
  </si>
  <si>
    <t>Подрядная организация ИП Искандаров З. О._________________ Искандаров З. О.</t>
  </si>
  <si>
    <t>Подрядная организация ИП Арустамян М.В.___________________Арустамян М. В.</t>
  </si>
  <si>
    <t xml:space="preserve">Акт нормы расхода материалов </t>
  </si>
  <si>
    <t>наименование материала</t>
  </si>
  <si>
    <t>ед. изм.</t>
  </si>
  <si>
    <t>норма списания</t>
  </si>
  <si>
    <t>вода</t>
  </si>
  <si>
    <t>"Утверждаю"</t>
  </si>
  <si>
    <t>_____________ Шадрин А. А.</t>
  </si>
  <si>
    <t>тн.</t>
  </si>
  <si>
    <t>щебень (гравий) (Р=1,46 кг/см3)</t>
  </si>
  <si>
    <t>песок мелкий (Р=1,2 кг/см3)</t>
  </si>
  <si>
    <t>цемент ЦЕМ I  42,5 R (Н)</t>
  </si>
  <si>
    <t>на списание материалов при производстве 1 м3 бетона М 100 (В 7,5) (перемычки)</t>
  </si>
  <si>
    <t>145-160</t>
  </si>
  <si>
    <t>0,22-0,25</t>
  </si>
  <si>
    <t>закладная деталь МС 1 (2 анкера)</t>
  </si>
  <si>
    <t>закладная деталь МС 3 (1 анкер)</t>
  </si>
  <si>
    <t>закладная деталь МС 2 (1 анкер)</t>
  </si>
  <si>
    <t>анкер 10*77 (МС2)</t>
  </si>
  <si>
    <t>анкер 10*77 (МС1 + МС3)</t>
  </si>
  <si>
    <t>Устройство деформационного шва</t>
  </si>
  <si>
    <t>Акт нормы расхода материалов  на кладочные работы (Тип "А")</t>
  </si>
  <si>
    <t>Утверждаю"</t>
  </si>
  <si>
    <t>Директор ООО "СЗ "ИНСИТИ"</t>
  </si>
  <si>
    <t>4/1</t>
  </si>
  <si>
    <t>раствор М 100 (Р=1,79 кг/см3)</t>
  </si>
  <si>
    <t>бетон (сердечники) (Р=2,2 кг/см3)</t>
  </si>
  <si>
    <t>бетон В 7,5, М100 (перемычки)          (Р=2,2 кг/см3)</t>
  </si>
  <si>
    <t>бетон В 7,5, М100 (перемычки)             (Р=2,2 кг/см3)</t>
  </si>
  <si>
    <t>бетон В 7,5, М100 (перемычки)                       (Р=2,2 кг/см3)</t>
  </si>
  <si>
    <t>бетон В 7,5, М100 (перемычки)           (Р=2,2 кг/см3)</t>
  </si>
  <si>
    <t>бетон В 7,5, М100 (перемычки)                 (Р=2,2 кг/см3)</t>
  </si>
  <si>
    <t>Акт нормы расхода материалов  на кладочные работы (Тип "Г")</t>
  </si>
  <si>
    <t>Акт нормы расхода материалов  на кладочные работы (Тип "В")</t>
  </si>
  <si>
    <t>Акт нормы расхода материалов  на кладочные работы (Тип "Б")</t>
  </si>
  <si>
    <t>л.</t>
  </si>
  <si>
    <t>Р= 2,2 кг/см3</t>
  </si>
  <si>
    <t>утеплитель 1000*600*80 (по плите)</t>
  </si>
  <si>
    <t>утеплитель 1000*600*80 (по пилонам )</t>
  </si>
  <si>
    <t>блок отсевобетон  (390*190*190)</t>
  </si>
  <si>
    <t>утеплитель 1000*600*80 (по блоку)</t>
  </si>
  <si>
    <t>утеплитель 1000*600*80 (по пилонам)</t>
  </si>
  <si>
    <t>По объекту: "Коттеджный поселок по адресу
г. Краснодар, ул. 3-я Трудовая на земельном участке с кадастровым номером  23:43:0107001:38736; 23:43:0107001:39080; 23:43:0107001:39081"</t>
  </si>
  <si>
    <t>о объекту: "Коттеджный поселок по адресу
г. Краснодар, ул. 3-я Трудовая на земельном участке с кадастровым номером  23:43:0107001:38736; 23:43:0107001:39080; 23:43:0107001:39081"</t>
  </si>
  <si>
    <r>
      <t>п</t>
    </r>
    <r>
      <rPr>
        <b/>
        <i/>
        <sz val="11"/>
        <color theme="1"/>
        <rFont val="Calibri"/>
        <family val="2"/>
        <charset val="204"/>
        <scheme val="minor"/>
      </rPr>
      <t>о объекту: "Коттеджный поселок по адресу
г. Краснодар, ул. 3-я Трудовая на земельном участке с кадастровым номером  23:43:0107001:38736; 23:43:0107001:39080; 23:43:0107001:39081"</t>
    </r>
    <r>
      <rPr>
        <sz val="11"/>
        <color theme="1"/>
        <rFont val="Calibri"/>
        <family val="2"/>
        <charset val="204"/>
        <scheme val="minor"/>
      </rPr>
      <t xml:space="preserve">
 </t>
    </r>
  </si>
  <si>
    <t>Подрядная организация ИП Шевченко А. А.____________________ Шевченко А. А.</t>
  </si>
  <si>
    <t>Подрядная организация ИП Шевченко А. А.____________________ Шевченко А. А</t>
  </si>
  <si>
    <t>наименование видов работ</t>
  </si>
  <si>
    <t>Тип "А"</t>
  </si>
  <si>
    <t>Тип "Б"</t>
  </si>
  <si>
    <t>Тип "В"</t>
  </si>
  <si>
    <t>Тип "Г"</t>
  </si>
  <si>
    <t>м2/м3</t>
  </si>
  <si>
    <t>67,38/8,08</t>
  </si>
  <si>
    <t>346,8/29,5</t>
  </si>
  <si>
    <t>36,48/4,38</t>
  </si>
  <si>
    <t>52,23/6,27</t>
  </si>
  <si>
    <t xml:space="preserve">блок отсевобетон (390*90*190 мм) </t>
  </si>
  <si>
    <t xml:space="preserve">блок отсевобетон (390*90*190 мм)          </t>
  </si>
  <si>
    <t>блок отсевобетон (390*90*190 мм) /14 рядов</t>
  </si>
  <si>
    <t>235,04/44,84</t>
  </si>
  <si>
    <t>блок отсевобетон  (390*90*190)</t>
  </si>
  <si>
    <t>227,59/20,45</t>
  </si>
  <si>
    <t>312,5/28,080</t>
  </si>
  <si>
    <t>29,230/3,503</t>
  </si>
  <si>
    <t>279,920/53,4</t>
  </si>
  <si>
    <t>105,86/12,708</t>
  </si>
  <si>
    <t>39,9/4,43</t>
  </si>
  <si>
    <t>321,045/27,307</t>
  </si>
  <si>
    <t>47,3/5,68</t>
  </si>
  <si>
    <t>28,4/3,41</t>
  </si>
  <si>
    <t>246,66/20,98</t>
  </si>
  <si>
    <t>41,86/5,03</t>
  </si>
  <si>
    <t>197,98/37,77</t>
  </si>
  <si>
    <t>159,48/14,33</t>
  </si>
  <si>
    <t>93,04/11,17</t>
  </si>
  <si>
    <t>252,1/21,44</t>
  </si>
  <si>
    <t>95,52/11,47</t>
  </si>
  <si>
    <t>136,28/16,36</t>
  </si>
  <si>
    <t>295,95/56,46</t>
  </si>
  <si>
    <t>84,87/7,63</t>
  </si>
  <si>
    <t>объемы по каменной кладки на один коттедж по типам (новые) от 23.08.2020</t>
  </si>
  <si>
    <t>Цена 3500 руб/м3 в круговую. Жилье предоставляется. Расчет два раза в месяц.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</si>
</sst>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00"/>
    <numFmt numFmtId="166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/>
    <xf numFmtId="0" fontId="0" fillId="0" borderId="8" xfId="0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2" fontId="0" fillId="0" borderId="9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9" xfId="0" applyNumberFormat="1" applyBorder="1"/>
    <xf numFmtId="164" fontId="0" fillId="0" borderId="1" xfId="0" applyNumberForma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9" xfId="0" applyNumberFormat="1" applyBorder="1"/>
    <xf numFmtId="165" fontId="0" fillId="0" borderId="9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0" xfId="0" applyFont="1"/>
    <xf numFmtId="4" fontId="0" fillId="0" borderId="1" xfId="0" applyNumberFormat="1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Border="1" applyAlignment="1"/>
    <xf numFmtId="0" fontId="4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  <xf numFmtId="4" fontId="12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9" fillId="0" borderId="0" xfId="0" applyFont="1" applyBorder="1"/>
    <xf numFmtId="166" fontId="0" fillId="0" borderId="0" xfId="0" applyNumberFormat="1" applyBorder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40" workbookViewId="0">
      <selection activeCell="L50" sqref="L50"/>
    </sheetView>
  </sheetViews>
  <sheetFormatPr defaultRowHeight="15"/>
  <cols>
    <col min="1" max="1" width="6.28515625" customWidth="1"/>
    <col min="5" max="5" width="10.42578125" customWidth="1"/>
    <col min="6" max="6" width="12" customWidth="1"/>
    <col min="7" max="7" width="9.28515625" customWidth="1"/>
    <col min="12" max="12" width="33.28515625" customWidth="1"/>
    <col min="15" max="15" width="29.28515625" customWidth="1"/>
    <col min="19" max="19" width="17.5703125" customWidth="1"/>
  </cols>
  <sheetData>
    <row r="1" spans="1:18" ht="14.45" customHeight="1">
      <c r="A1" s="35"/>
      <c r="B1" s="35"/>
      <c r="C1" s="35"/>
      <c r="D1" s="35"/>
      <c r="E1" s="35"/>
      <c r="F1" s="35"/>
      <c r="G1" s="35"/>
      <c r="H1" s="35"/>
      <c r="I1" s="83" t="s">
        <v>41</v>
      </c>
      <c r="J1" s="83"/>
    </row>
    <row r="2" spans="1:18" ht="14.45" customHeight="1">
      <c r="A2" s="35"/>
      <c r="B2" s="35"/>
      <c r="C2" s="35"/>
      <c r="D2" s="35"/>
      <c r="E2" s="35"/>
      <c r="F2" s="35"/>
      <c r="G2" s="84" t="s">
        <v>58</v>
      </c>
      <c r="H2" s="84"/>
      <c r="I2" s="84"/>
      <c r="J2" s="84"/>
    </row>
    <row r="3" spans="1:18" ht="14.45" customHeight="1">
      <c r="A3" s="35"/>
      <c r="B3" s="35"/>
      <c r="C3" s="35"/>
      <c r="D3" s="35"/>
      <c r="E3" s="35"/>
      <c r="F3" s="35"/>
      <c r="G3" s="35"/>
      <c r="H3" s="84" t="s">
        <v>42</v>
      </c>
      <c r="I3" s="84"/>
      <c r="J3" s="84"/>
    </row>
    <row r="4" spans="1:18" ht="14.45" customHeight="1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8" ht="14.45" customHeight="1">
      <c r="A5" s="86" t="s">
        <v>56</v>
      </c>
      <c r="B5" s="86"/>
      <c r="C5" s="86"/>
      <c r="D5" s="86"/>
      <c r="E5" s="86"/>
      <c r="F5" s="86"/>
      <c r="G5" s="86"/>
      <c r="H5" s="86"/>
      <c r="I5" s="86"/>
      <c r="J5" s="86"/>
    </row>
    <row r="6" spans="1:18" ht="58.9" customHeight="1">
      <c r="A6" s="85" t="s">
        <v>77</v>
      </c>
      <c r="B6" s="86"/>
      <c r="C6" s="86"/>
      <c r="D6" s="86"/>
      <c r="E6" s="86"/>
      <c r="F6" s="86"/>
      <c r="G6" s="86"/>
      <c r="H6" s="86"/>
      <c r="I6" s="86"/>
      <c r="J6" s="86"/>
    </row>
    <row r="7" spans="1:18" ht="13.9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8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</row>
    <row r="9" spans="1:18" ht="9" customHeight="1">
      <c r="A9" s="80"/>
      <c r="B9" s="80"/>
      <c r="C9" s="80"/>
      <c r="D9" s="80"/>
      <c r="E9" s="80"/>
      <c r="F9" s="80"/>
      <c r="G9" s="80"/>
      <c r="H9" s="80"/>
      <c r="I9" s="80"/>
      <c r="J9" s="80"/>
    </row>
    <row r="10" spans="1:18" ht="15.75">
      <c r="A10" s="36" t="s">
        <v>0</v>
      </c>
      <c r="B10" s="82" t="s">
        <v>1</v>
      </c>
      <c r="C10" s="82"/>
      <c r="D10" s="82"/>
      <c r="E10" s="82"/>
      <c r="F10" s="37" t="s">
        <v>3</v>
      </c>
      <c r="G10" s="37" t="s">
        <v>15</v>
      </c>
      <c r="H10" s="37" t="s">
        <v>4</v>
      </c>
      <c r="I10" s="38" t="s">
        <v>11</v>
      </c>
      <c r="J10" s="39" t="s">
        <v>43</v>
      </c>
    </row>
    <row r="11" spans="1:18" ht="24.6" customHeight="1">
      <c r="A11" s="7">
        <v>1</v>
      </c>
      <c r="B11" s="74" t="s">
        <v>2</v>
      </c>
      <c r="C11" s="74"/>
      <c r="D11" s="74"/>
      <c r="E11" s="74"/>
      <c r="F11" s="1">
        <v>24.04</v>
      </c>
      <c r="G11" s="1">
        <f>F11/15</f>
        <v>1.6026666666666667</v>
      </c>
      <c r="H11" s="1"/>
      <c r="I11" s="2"/>
      <c r="J11" s="8"/>
    </row>
    <row r="12" spans="1:18" ht="19.149999999999999" customHeight="1">
      <c r="A12" s="7">
        <v>2</v>
      </c>
      <c r="B12" s="74" t="s">
        <v>5</v>
      </c>
      <c r="C12" s="74"/>
      <c r="D12" s="74"/>
      <c r="E12" s="74"/>
      <c r="F12" s="1">
        <v>39.85</v>
      </c>
      <c r="G12" s="1">
        <f>F12*52.82</f>
        <v>2104.877</v>
      </c>
      <c r="H12" s="1">
        <f>G12/440</f>
        <v>4.7838113636363637</v>
      </c>
      <c r="I12" s="2"/>
      <c r="J12" s="8"/>
      <c r="M12" s="63"/>
      <c r="N12" s="64"/>
    </row>
    <row r="13" spans="1:18" ht="50.45" customHeight="1">
      <c r="A13" s="7">
        <v>3</v>
      </c>
      <c r="B13" s="75" t="s">
        <v>23</v>
      </c>
      <c r="C13" s="75"/>
      <c r="D13" s="75"/>
      <c r="E13" s="75"/>
      <c r="F13" s="1">
        <v>346.8</v>
      </c>
      <c r="G13" s="1">
        <f>F13*52.82</f>
        <v>18317.976000000002</v>
      </c>
      <c r="H13" s="1">
        <f>G13/621</f>
        <v>29.49754589371981</v>
      </c>
      <c r="I13" s="2"/>
      <c r="J13" s="8"/>
      <c r="M13" s="63"/>
      <c r="N13" s="64"/>
    </row>
    <row r="14" spans="1:18" ht="30" customHeight="1">
      <c r="A14" s="7">
        <v>4</v>
      </c>
      <c r="B14" s="75" t="s">
        <v>24</v>
      </c>
      <c r="C14" s="75"/>
      <c r="D14" s="75"/>
      <c r="E14" s="75"/>
      <c r="F14" s="1">
        <v>5.13</v>
      </c>
      <c r="G14" s="1">
        <f>F14*52.82</f>
        <v>270.96659999999997</v>
      </c>
      <c r="H14" s="1">
        <f>G14/440</f>
        <v>0.61583318181818181</v>
      </c>
      <c r="I14" s="2"/>
      <c r="J14" s="8"/>
      <c r="M14" s="63"/>
      <c r="N14" s="64"/>
    </row>
    <row r="15" spans="1:18" ht="27" customHeight="1">
      <c r="A15" s="7">
        <v>5</v>
      </c>
      <c r="B15" s="87" t="s">
        <v>25</v>
      </c>
      <c r="C15" s="88"/>
      <c r="D15" s="88"/>
      <c r="E15" s="89"/>
      <c r="F15" s="1">
        <v>52.23</v>
      </c>
      <c r="G15" s="1">
        <f>F15*52.82</f>
        <v>2758.7885999999999</v>
      </c>
      <c r="H15" s="1">
        <f>G15/440</f>
        <v>6.2699740909090904</v>
      </c>
      <c r="I15" s="2"/>
      <c r="J15" s="8"/>
      <c r="M15" s="63"/>
      <c r="R15" s="63"/>
    </row>
    <row r="16" spans="1:18" ht="16.899999999999999" customHeight="1">
      <c r="A16" s="7">
        <v>6</v>
      </c>
      <c r="B16" s="75" t="s">
        <v>74</v>
      </c>
      <c r="C16" s="75"/>
      <c r="D16" s="75"/>
      <c r="E16" s="75"/>
      <c r="F16" s="1">
        <v>235.04</v>
      </c>
      <c r="G16" s="1">
        <f>F16*12.4</f>
        <v>2914.4960000000001</v>
      </c>
      <c r="H16" s="1">
        <f>G16/65</f>
        <v>44.8384</v>
      </c>
      <c r="I16" s="2"/>
      <c r="J16" s="8"/>
      <c r="M16" s="63"/>
    </row>
    <row r="17" spans="1:10" ht="16.149999999999999" customHeight="1">
      <c r="A17" s="7">
        <v>7</v>
      </c>
      <c r="B17" s="74" t="s">
        <v>60</v>
      </c>
      <c r="C17" s="74"/>
      <c r="D17" s="74"/>
      <c r="E17" s="74"/>
      <c r="F17" s="1"/>
      <c r="G17" s="1"/>
      <c r="H17" s="3">
        <f>12.76+4.93</f>
        <v>17.689999999999998</v>
      </c>
      <c r="I17" s="2"/>
      <c r="J17" s="8"/>
    </row>
    <row r="18" spans="1:10" ht="17.45" customHeight="1">
      <c r="A18" s="7">
        <v>8</v>
      </c>
      <c r="B18" s="74" t="s">
        <v>75</v>
      </c>
      <c r="C18" s="74"/>
      <c r="D18" s="74"/>
      <c r="E18" s="74"/>
      <c r="F18" s="1">
        <v>347.52</v>
      </c>
      <c r="G18" s="1">
        <f>F18*1.66</f>
        <v>576.88319999999999</v>
      </c>
      <c r="H18" s="1">
        <f>G18/20.75</f>
        <v>27.801600000000001</v>
      </c>
      <c r="I18" s="2"/>
      <c r="J18" s="8"/>
    </row>
    <row r="19" spans="1:10" ht="17.45" customHeight="1" thickBot="1">
      <c r="A19" s="7">
        <v>9</v>
      </c>
      <c r="B19" s="76" t="s">
        <v>72</v>
      </c>
      <c r="C19" s="77"/>
      <c r="D19" s="77"/>
      <c r="E19" s="78"/>
      <c r="F19" s="50">
        <v>24.16</v>
      </c>
      <c r="G19" s="50">
        <f>F19*1.66</f>
        <v>40.105599999999995</v>
      </c>
      <c r="H19" s="50">
        <f>G19/20.75</f>
        <v>1.9327999999999999</v>
      </c>
      <c r="I19" s="14"/>
      <c r="J19" s="15"/>
    </row>
    <row r="20" spans="1:10" ht="17.45" customHeight="1" thickBot="1">
      <c r="A20" s="7">
        <v>10</v>
      </c>
      <c r="B20" s="76" t="s">
        <v>73</v>
      </c>
      <c r="C20" s="77"/>
      <c r="D20" s="77"/>
      <c r="E20" s="78"/>
      <c r="F20" s="50">
        <v>32.475000000000001</v>
      </c>
      <c r="G20" s="50">
        <f>F20*1.66</f>
        <v>53.908499999999997</v>
      </c>
      <c r="H20" s="50">
        <f>G20/20.75</f>
        <v>2.5979999999999999</v>
      </c>
      <c r="I20" s="14"/>
      <c r="J20" s="15"/>
    </row>
    <row r="21" spans="1:10">
      <c r="A21" s="7">
        <v>11</v>
      </c>
      <c r="B21" s="74" t="s">
        <v>7</v>
      </c>
      <c r="C21" s="74"/>
      <c r="D21" s="74"/>
      <c r="E21" s="74"/>
      <c r="F21" s="1">
        <v>117.1</v>
      </c>
      <c r="G21" s="1"/>
      <c r="H21" s="1"/>
      <c r="I21" s="2"/>
      <c r="J21" s="8"/>
    </row>
    <row r="22" spans="1:10">
      <c r="A22" s="7">
        <v>12</v>
      </c>
      <c r="B22" s="68" t="s">
        <v>26</v>
      </c>
      <c r="C22" s="69"/>
      <c r="D22" s="69"/>
      <c r="E22" s="70"/>
      <c r="F22" s="1">
        <v>33.6</v>
      </c>
      <c r="G22" s="1">
        <v>33.6</v>
      </c>
      <c r="H22" s="1">
        <v>0.67</v>
      </c>
      <c r="I22" s="2"/>
      <c r="J22" s="8"/>
    </row>
    <row r="23" spans="1:10">
      <c r="A23" s="7">
        <v>13</v>
      </c>
      <c r="B23" s="74" t="s">
        <v>51</v>
      </c>
      <c r="C23" s="74"/>
      <c r="D23" s="74"/>
      <c r="E23" s="74"/>
      <c r="F23" s="1">
        <v>56.64</v>
      </c>
      <c r="G23" s="1">
        <f>F23*4.66</f>
        <v>263.94240000000002</v>
      </c>
      <c r="H23" s="1"/>
      <c r="I23" s="2"/>
      <c r="J23" s="8"/>
    </row>
    <row r="24" spans="1:10">
      <c r="A24" s="7">
        <v>14</v>
      </c>
      <c r="B24" s="74" t="s">
        <v>50</v>
      </c>
      <c r="C24" s="74"/>
      <c r="D24" s="74"/>
      <c r="E24" s="74"/>
      <c r="F24" s="1"/>
      <c r="G24" s="1">
        <v>260</v>
      </c>
      <c r="H24" s="1"/>
      <c r="I24" s="1"/>
      <c r="J24" s="10"/>
    </row>
    <row r="25" spans="1:10">
      <c r="A25" s="7">
        <v>15</v>
      </c>
      <c r="B25" s="74" t="s">
        <v>8</v>
      </c>
      <c r="C25" s="74"/>
      <c r="D25" s="74"/>
      <c r="E25" s="74"/>
      <c r="F25" s="1"/>
      <c r="G25" s="1"/>
      <c r="H25" s="1"/>
      <c r="I25" s="1">
        <v>38.119999999999997</v>
      </c>
      <c r="J25" s="21">
        <f>I25*0.00689</f>
        <v>0.26264680000000001</v>
      </c>
    </row>
    <row r="26" spans="1:10">
      <c r="A26" s="7">
        <v>16</v>
      </c>
      <c r="B26" s="74" t="s">
        <v>9</v>
      </c>
      <c r="C26" s="74"/>
      <c r="D26" s="74"/>
      <c r="E26" s="74"/>
      <c r="F26" s="1"/>
      <c r="G26" s="1"/>
      <c r="H26" s="1"/>
      <c r="I26" s="1">
        <v>12.2</v>
      </c>
      <c r="J26" s="21">
        <f>I26*0.01065</f>
        <v>0.12992999999999999</v>
      </c>
    </row>
    <row r="27" spans="1:10">
      <c r="A27" s="7">
        <v>17</v>
      </c>
      <c r="B27" s="74" t="s">
        <v>10</v>
      </c>
      <c r="C27" s="74"/>
      <c r="D27" s="74"/>
      <c r="E27" s="74"/>
      <c r="F27" s="1"/>
      <c r="G27" s="1"/>
      <c r="H27" s="1"/>
      <c r="I27" s="1">
        <v>13.5</v>
      </c>
      <c r="J27" s="10">
        <f>I27*0.02296</f>
        <v>0.30996000000000001</v>
      </c>
    </row>
    <row r="28" spans="1:10">
      <c r="A28" s="7">
        <v>18</v>
      </c>
      <c r="B28" s="74" t="s">
        <v>12</v>
      </c>
      <c r="C28" s="74"/>
      <c r="D28" s="74"/>
      <c r="E28" s="74"/>
      <c r="F28" s="1"/>
      <c r="G28" s="1"/>
      <c r="H28" s="1"/>
      <c r="I28" s="1">
        <v>220.48</v>
      </c>
      <c r="J28" s="10">
        <f>I28*0.000881</f>
        <v>0.19424287999999998</v>
      </c>
    </row>
    <row r="29" spans="1:10">
      <c r="A29" s="7">
        <v>19</v>
      </c>
      <c r="B29" s="74" t="s">
        <v>13</v>
      </c>
      <c r="C29" s="74"/>
      <c r="D29" s="74"/>
      <c r="E29" s="74"/>
      <c r="F29" s="1"/>
      <c r="G29" s="1"/>
      <c r="H29" s="1"/>
      <c r="I29" s="1">
        <v>55.12</v>
      </c>
      <c r="J29" s="21">
        <f>I29*0.00047</f>
        <v>2.59064E-2</v>
      </c>
    </row>
    <row r="30" spans="1:10" ht="27.6" customHeight="1">
      <c r="A30" s="7">
        <v>20</v>
      </c>
      <c r="B30" s="75" t="s">
        <v>64</v>
      </c>
      <c r="C30" s="75"/>
      <c r="D30" s="75"/>
      <c r="E30" s="75"/>
      <c r="F30" s="2"/>
      <c r="G30" s="1">
        <v>28</v>
      </c>
      <c r="H30" s="1">
        <v>1.3779999999999999</v>
      </c>
      <c r="I30" s="1">
        <v>55.12</v>
      </c>
      <c r="J30" s="10">
        <f>H30*2.2</f>
        <v>3.0316000000000001</v>
      </c>
    </row>
    <row r="31" spans="1:10">
      <c r="A31" s="7">
        <v>21</v>
      </c>
      <c r="B31" s="74" t="s">
        <v>61</v>
      </c>
      <c r="C31" s="74"/>
      <c r="D31" s="74"/>
      <c r="E31" s="74"/>
      <c r="F31" s="2"/>
      <c r="G31" s="1">
        <v>5</v>
      </c>
      <c r="H31" s="1">
        <v>0.7</v>
      </c>
      <c r="I31" s="3">
        <v>15</v>
      </c>
      <c r="J31" s="11">
        <f>H31*2.2</f>
        <v>1.54</v>
      </c>
    </row>
    <row r="32" spans="1:10">
      <c r="A32" s="7">
        <v>22</v>
      </c>
      <c r="B32" s="74" t="s">
        <v>54</v>
      </c>
      <c r="C32" s="74"/>
      <c r="D32" s="74"/>
      <c r="E32" s="74"/>
      <c r="F32" s="2"/>
      <c r="G32" s="1">
        <v>784</v>
      </c>
      <c r="H32" s="2"/>
      <c r="I32" s="2"/>
      <c r="J32" s="8"/>
    </row>
    <row r="33" spans="1:10">
      <c r="A33" s="7">
        <v>23</v>
      </c>
      <c r="B33" s="74" t="s">
        <v>29</v>
      </c>
      <c r="C33" s="74"/>
      <c r="D33" s="74"/>
      <c r="E33" s="74"/>
      <c r="F33" s="2"/>
      <c r="G33" s="1">
        <v>70</v>
      </c>
      <c r="H33" s="2"/>
      <c r="I33" s="2"/>
      <c r="J33" s="8"/>
    </row>
    <row r="34" spans="1:10" ht="22.9" customHeight="1">
      <c r="A34" s="79" t="s">
        <v>16</v>
      </c>
      <c r="B34" s="80"/>
      <c r="C34" s="80"/>
      <c r="D34" s="80"/>
      <c r="E34" s="80"/>
      <c r="F34" s="80"/>
      <c r="G34" s="80"/>
      <c r="H34" s="80"/>
      <c r="I34" s="80"/>
      <c r="J34" s="81"/>
    </row>
    <row r="35" spans="1:10" ht="16.899999999999999" customHeight="1">
      <c r="A35" s="9">
        <v>24</v>
      </c>
      <c r="B35" s="75" t="s">
        <v>92</v>
      </c>
      <c r="C35" s="75"/>
      <c r="D35" s="75"/>
      <c r="E35" s="75"/>
      <c r="F35" s="1">
        <v>227.59</v>
      </c>
      <c r="G35" s="1">
        <f>F35*12.4</f>
        <v>2822.116</v>
      </c>
      <c r="H35" s="1">
        <f>G35/138</f>
        <v>20.450115942028987</v>
      </c>
      <c r="I35" s="2"/>
      <c r="J35" s="8"/>
    </row>
    <row r="36" spans="1:10">
      <c r="A36" s="9">
        <v>25</v>
      </c>
      <c r="B36" s="74" t="s">
        <v>60</v>
      </c>
      <c r="C36" s="74"/>
      <c r="D36" s="74"/>
      <c r="E36" s="74"/>
      <c r="F36" s="1"/>
      <c r="G36" s="1"/>
      <c r="H36" s="3">
        <f>H35*0.11</f>
        <v>2.2495127536231885</v>
      </c>
      <c r="I36" s="2"/>
      <c r="J36" s="8"/>
    </row>
    <row r="37" spans="1:10">
      <c r="A37" s="9">
        <v>26</v>
      </c>
      <c r="B37" s="74" t="s">
        <v>7</v>
      </c>
      <c r="C37" s="74"/>
      <c r="D37" s="74"/>
      <c r="E37" s="74"/>
      <c r="F37" s="1">
        <v>28.88</v>
      </c>
      <c r="G37" s="1"/>
      <c r="H37" s="1"/>
      <c r="I37" s="2"/>
      <c r="J37" s="8"/>
    </row>
    <row r="38" spans="1:10">
      <c r="A38" s="9">
        <v>27</v>
      </c>
      <c r="B38" s="68" t="s">
        <v>26</v>
      </c>
      <c r="C38" s="69"/>
      <c r="D38" s="69"/>
      <c r="E38" s="70"/>
      <c r="F38" s="1">
        <v>8.9600000000000009</v>
      </c>
      <c r="G38" s="1">
        <v>8.9600000000000009</v>
      </c>
      <c r="H38" s="1">
        <v>0.17899999999999999</v>
      </c>
      <c r="I38" s="2"/>
      <c r="J38" s="8"/>
    </row>
    <row r="39" spans="1:10">
      <c r="A39" s="9">
        <v>28</v>
      </c>
      <c r="B39" s="74" t="s">
        <v>52</v>
      </c>
      <c r="C39" s="74"/>
      <c r="D39" s="74"/>
      <c r="E39" s="74"/>
      <c r="F39" s="1"/>
      <c r="G39" s="1">
        <v>182</v>
      </c>
      <c r="H39" s="1"/>
      <c r="I39" s="1"/>
      <c r="J39" s="10"/>
    </row>
    <row r="40" spans="1:10">
      <c r="A40" s="9">
        <v>29</v>
      </c>
      <c r="B40" s="74" t="s">
        <v>12</v>
      </c>
      <c r="C40" s="74"/>
      <c r="D40" s="74"/>
      <c r="E40" s="74"/>
      <c r="F40" s="1"/>
      <c r="G40" s="1">
        <v>24</v>
      </c>
      <c r="H40" s="1"/>
      <c r="I40" s="1">
        <v>134.4</v>
      </c>
      <c r="J40" s="10">
        <f>I40*0.000881</f>
        <v>0.11840639999999999</v>
      </c>
    </row>
    <row r="41" spans="1:10">
      <c r="A41" s="9">
        <v>30</v>
      </c>
      <c r="B41" s="74" t="s">
        <v>13</v>
      </c>
      <c r="C41" s="74"/>
      <c r="D41" s="74"/>
      <c r="E41" s="74"/>
      <c r="F41" s="1"/>
      <c r="G41" s="1"/>
      <c r="H41" s="1"/>
      <c r="I41" s="1">
        <v>33.6</v>
      </c>
      <c r="J41" s="21">
        <f>I41*0.00047</f>
        <v>1.5792E-2</v>
      </c>
    </row>
    <row r="42" spans="1:10" ht="28.15" customHeight="1">
      <c r="A42" s="9">
        <v>31</v>
      </c>
      <c r="B42" s="75" t="s">
        <v>65</v>
      </c>
      <c r="C42" s="75"/>
      <c r="D42" s="75"/>
      <c r="E42" s="75"/>
      <c r="F42" s="2"/>
      <c r="G42" s="1">
        <v>24</v>
      </c>
      <c r="H42" s="1">
        <v>0.33600000000000002</v>
      </c>
      <c r="I42" s="1">
        <v>33.6</v>
      </c>
      <c r="J42" s="10">
        <f>H42*2.2</f>
        <v>0.73920000000000008</v>
      </c>
    </row>
    <row r="43" spans="1:10">
      <c r="A43" s="9">
        <v>32</v>
      </c>
      <c r="B43" s="74" t="s">
        <v>53</v>
      </c>
      <c r="C43" s="74"/>
      <c r="D43" s="74"/>
      <c r="E43" s="74"/>
      <c r="F43" s="2"/>
      <c r="G43" s="1">
        <v>182</v>
      </c>
      <c r="H43" s="2"/>
      <c r="I43" s="2"/>
      <c r="J43" s="8"/>
    </row>
    <row r="44" spans="1:10" ht="21" customHeight="1">
      <c r="A44" s="79" t="s">
        <v>17</v>
      </c>
      <c r="B44" s="80"/>
      <c r="C44" s="80"/>
      <c r="D44" s="80"/>
      <c r="E44" s="80"/>
      <c r="F44" s="80"/>
      <c r="G44" s="80"/>
      <c r="H44" s="80"/>
      <c r="I44" s="80"/>
      <c r="J44" s="81"/>
    </row>
    <row r="45" spans="1:10">
      <c r="A45" s="7">
        <v>33</v>
      </c>
      <c r="B45" s="74" t="s">
        <v>27</v>
      </c>
      <c r="C45" s="74"/>
      <c r="D45" s="74"/>
      <c r="E45" s="74"/>
      <c r="F45" s="4">
        <v>27.527000000000001</v>
      </c>
      <c r="G45" s="4">
        <v>1453.98</v>
      </c>
      <c r="H45" s="4">
        <v>3.3039999999999998</v>
      </c>
      <c r="I45" s="5"/>
      <c r="J45" s="12"/>
    </row>
    <row r="46" spans="1:10" ht="30" customHeight="1">
      <c r="A46" s="7">
        <v>34</v>
      </c>
      <c r="B46" s="75" t="s">
        <v>28</v>
      </c>
      <c r="C46" s="75"/>
      <c r="D46" s="75"/>
      <c r="E46" s="75"/>
      <c r="F46" s="4">
        <v>31.35</v>
      </c>
      <c r="G46" s="4">
        <v>1655.91</v>
      </c>
      <c r="H46" s="4">
        <v>3.7629999999999999</v>
      </c>
      <c r="I46" s="5"/>
      <c r="J46" s="12"/>
    </row>
    <row r="47" spans="1:10">
      <c r="A47" s="7">
        <v>35</v>
      </c>
      <c r="B47" s="74" t="s">
        <v>12</v>
      </c>
      <c r="C47" s="74"/>
      <c r="D47" s="74"/>
      <c r="E47" s="74"/>
      <c r="F47" s="4"/>
      <c r="G47" s="44" t="s">
        <v>18</v>
      </c>
      <c r="H47" s="4"/>
      <c r="I47" s="4">
        <v>16</v>
      </c>
      <c r="J47" s="25">
        <f>I47*0.000881</f>
        <v>1.4095999999999999E-2</v>
      </c>
    </row>
    <row r="48" spans="1:10">
      <c r="A48" s="9">
        <v>36</v>
      </c>
      <c r="B48" s="74" t="s">
        <v>60</v>
      </c>
      <c r="C48" s="74"/>
      <c r="D48" s="74"/>
      <c r="E48" s="74"/>
      <c r="F48" s="4"/>
      <c r="G48" s="4"/>
      <c r="H48" s="6">
        <v>2.19</v>
      </c>
      <c r="I48" s="5"/>
      <c r="J48" s="12"/>
    </row>
    <row r="49" spans="1:15">
      <c r="A49" s="9">
        <v>37</v>
      </c>
      <c r="B49" s="74" t="s">
        <v>7</v>
      </c>
      <c r="C49" s="74"/>
      <c r="D49" s="74"/>
      <c r="E49" s="74"/>
      <c r="F49" s="4">
        <v>3</v>
      </c>
      <c r="G49" s="4"/>
      <c r="H49" s="4"/>
      <c r="I49" s="5"/>
      <c r="J49" s="12"/>
    </row>
    <row r="50" spans="1:15" ht="24.6" customHeight="1">
      <c r="A50" s="71" t="s">
        <v>55</v>
      </c>
      <c r="B50" s="72"/>
      <c r="C50" s="72"/>
      <c r="D50" s="72"/>
      <c r="E50" s="72"/>
      <c r="F50" s="72"/>
      <c r="G50" s="72"/>
      <c r="H50" s="72"/>
      <c r="I50" s="72"/>
      <c r="J50" s="73"/>
      <c r="L50" s="64"/>
      <c r="O50" s="63"/>
    </row>
    <row r="51" spans="1:15" ht="15.75" thickBot="1">
      <c r="A51" s="13">
        <v>38</v>
      </c>
      <c r="B51" s="76" t="s">
        <v>19</v>
      </c>
      <c r="C51" s="77"/>
      <c r="D51" s="77"/>
      <c r="E51" s="78"/>
      <c r="F51" s="14"/>
      <c r="G51" s="14"/>
      <c r="H51" s="14"/>
      <c r="I51" s="14"/>
      <c r="J51" s="15">
        <v>0.04</v>
      </c>
    </row>
    <row r="52" spans="1:15">
      <c r="A52" s="47"/>
      <c r="B52" s="48"/>
      <c r="C52" s="48"/>
      <c r="D52" s="48"/>
      <c r="E52" s="48"/>
      <c r="F52" s="49"/>
      <c r="G52" s="49"/>
      <c r="H52" s="49"/>
      <c r="I52" s="49"/>
      <c r="J52" s="47"/>
    </row>
    <row r="53" spans="1:15">
      <c r="A53" s="47"/>
      <c r="B53" s="48"/>
      <c r="C53" s="48"/>
      <c r="D53" s="48"/>
      <c r="E53" s="48"/>
      <c r="F53" s="49"/>
      <c r="G53" s="49"/>
      <c r="H53" s="49"/>
      <c r="I53" s="49"/>
      <c r="J53" s="47"/>
    </row>
    <row r="55" spans="1:15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7" spans="1:15">
      <c r="A57" s="67"/>
      <c r="B57" s="67"/>
      <c r="C57" s="67"/>
      <c r="D57" s="67"/>
      <c r="E57" s="67"/>
      <c r="F57" s="67"/>
      <c r="G57" s="67"/>
      <c r="H57" s="67"/>
      <c r="I57" s="67"/>
      <c r="J57" s="67"/>
    </row>
    <row r="60" spans="1:15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5" ht="1.9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</row>
    <row r="62" spans="1:15">
      <c r="A62" s="67"/>
      <c r="B62" s="67"/>
      <c r="C62" s="67"/>
      <c r="D62" s="67"/>
      <c r="E62" s="67"/>
      <c r="F62" s="67"/>
      <c r="G62" s="67"/>
      <c r="H62" s="67"/>
      <c r="I62" s="67"/>
      <c r="J62" s="67"/>
    </row>
    <row r="63" spans="1:15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5" ht="3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</row>
    <row r="65" spans="1:10">
      <c r="A65" s="67"/>
      <c r="B65" s="67"/>
      <c r="C65" s="67"/>
      <c r="D65" s="67"/>
      <c r="E65" s="67"/>
      <c r="F65" s="67"/>
      <c r="G65" s="67"/>
      <c r="H65" s="67"/>
      <c r="I65" s="67"/>
      <c r="J65" s="67"/>
    </row>
  </sheetData>
  <mergeCells count="56">
    <mergeCell ref="B26:E26"/>
    <mergeCell ref="B27:E27"/>
    <mergeCell ref="B40:E40"/>
    <mergeCell ref="B41:E41"/>
    <mergeCell ref="B42:E42"/>
    <mergeCell ref="B30:E30"/>
    <mergeCell ref="A44:J44"/>
    <mergeCell ref="B32:E32"/>
    <mergeCell ref="B33:E33"/>
    <mergeCell ref="B31:E31"/>
    <mergeCell ref="I1:J1"/>
    <mergeCell ref="H3:J3"/>
    <mergeCell ref="A6:J6"/>
    <mergeCell ref="B28:E28"/>
    <mergeCell ref="B29:E29"/>
    <mergeCell ref="B14:E14"/>
    <mergeCell ref="B15:E15"/>
    <mergeCell ref="B16:E16"/>
    <mergeCell ref="B17:E17"/>
    <mergeCell ref="G2:J2"/>
    <mergeCell ref="A5:J5"/>
    <mergeCell ref="A8:J9"/>
    <mergeCell ref="B18:E18"/>
    <mergeCell ref="B21:E21"/>
    <mergeCell ref="B25:E25"/>
    <mergeCell ref="B23:E23"/>
    <mergeCell ref="B10:E10"/>
    <mergeCell ref="B11:E11"/>
    <mergeCell ref="B12:E12"/>
    <mergeCell ref="B13:E13"/>
    <mergeCell ref="B19:E19"/>
    <mergeCell ref="B20:E20"/>
    <mergeCell ref="B22:E22"/>
    <mergeCell ref="B24:E24"/>
    <mergeCell ref="B43:E43"/>
    <mergeCell ref="A34:J34"/>
    <mergeCell ref="B35:E35"/>
    <mergeCell ref="B36:E36"/>
    <mergeCell ref="B37:E37"/>
    <mergeCell ref="B39:E39"/>
    <mergeCell ref="A64:J64"/>
    <mergeCell ref="A65:J65"/>
    <mergeCell ref="A62:J62"/>
    <mergeCell ref="A63:J63"/>
    <mergeCell ref="B38:E38"/>
    <mergeCell ref="A50:J50"/>
    <mergeCell ref="B49:E49"/>
    <mergeCell ref="A57:J57"/>
    <mergeCell ref="A60:J60"/>
    <mergeCell ref="A61:J61"/>
    <mergeCell ref="B46:E46"/>
    <mergeCell ref="B47:E47"/>
    <mergeCell ref="B48:E48"/>
    <mergeCell ref="B45:E45"/>
    <mergeCell ref="A55:J55"/>
    <mergeCell ref="B51:E51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"/>
  <sheetViews>
    <sheetView topLeftCell="A38" workbookViewId="0">
      <selection activeCell="N54" sqref="N54"/>
    </sheetView>
  </sheetViews>
  <sheetFormatPr defaultRowHeight="15"/>
  <cols>
    <col min="1" max="1" width="6.140625" customWidth="1"/>
    <col min="5" max="6" width="9.7109375" customWidth="1"/>
    <col min="7" max="7" width="10.7109375" customWidth="1"/>
    <col min="8" max="8" width="8.28515625" customWidth="1"/>
    <col min="9" max="9" width="8" customWidth="1"/>
    <col min="10" max="10" width="8.28515625" customWidth="1"/>
  </cols>
  <sheetData>
    <row r="1" spans="1:10" ht="14.45" customHeight="1">
      <c r="A1" s="35"/>
      <c r="B1" s="35"/>
      <c r="C1" s="35"/>
      <c r="D1" s="35"/>
      <c r="E1" s="35"/>
      <c r="F1" s="35"/>
      <c r="G1" s="35"/>
      <c r="H1" s="83" t="s">
        <v>57</v>
      </c>
      <c r="I1" s="83"/>
      <c r="J1" s="83"/>
    </row>
    <row r="2" spans="1:10" ht="14.45" customHeight="1">
      <c r="A2" s="35"/>
      <c r="B2" s="35"/>
      <c r="C2" s="35"/>
      <c r="D2" s="35"/>
      <c r="E2" s="35"/>
      <c r="F2" s="35"/>
      <c r="G2" s="84" t="s">
        <v>58</v>
      </c>
      <c r="H2" s="84"/>
      <c r="I2" s="84"/>
      <c r="J2" s="84"/>
    </row>
    <row r="3" spans="1:10" ht="14.45" customHeight="1">
      <c r="A3" s="35"/>
      <c r="B3" s="35"/>
      <c r="C3" s="35"/>
      <c r="D3" s="35"/>
      <c r="E3" s="35"/>
      <c r="F3" s="35"/>
      <c r="G3" s="40"/>
      <c r="H3" s="84" t="s">
        <v>42</v>
      </c>
      <c r="I3" s="84"/>
      <c r="J3" s="84"/>
    </row>
    <row r="4" spans="1:10" ht="14.45" customHeight="1">
      <c r="A4" s="35"/>
      <c r="B4" s="35"/>
      <c r="C4" s="35"/>
      <c r="D4" s="35"/>
      <c r="E4" s="35"/>
      <c r="F4" s="35"/>
      <c r="G4" s="40"/>
      <c r="H4" s="45"/>
      <c r="I4" s="45"/>
      <c r="J4" s="45"/>
    </row>
    <row r="5" spans="1:10" ht="0.6" customHeight="1">
      <c r="A5" s="35"/>
      <c r="B5" s="35"/>
      <c r="C5" s="35"/>
      <c r="D5" s="35"/>
      <c r="E5" s="35"/>
      <c r="F5" s="35"/>
      <c r="G5" s="40"/>
      <c r="H5" s="45"/>
      <c r="I5" s="45"/>
      <c r="J5" s="45"/>
    </row>
    <row r="6" spans="1:10" ht="14.45" hidden="1" customHeight="1">
      <c r="A6" s="35"/>
      <c r="B6" s="35"/>
      <c r="C6" s="35"/>
      <c r="D6" s="35"/>
      <c r="E6" s="35"/>
      <c r="F6" s="35"/>
      <c r="G6" s="40"/>
      <c r="H6" s="45"/>
      <c r="I6" s="45"/>
      <c r="J6" s="45"/>
    </row>
    <row r="7" spans="1:10" ht="14.45" hidden="1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45" customHeight="1">
      <c r="A8" s="86" t="s">
        <v>69</v>
      </c>
      <c r="B8" s="86"/>
      <c r="C8" s="86"/>
      <c r="D8" s="86"/>
      <c r="E8" s="86"/>
      <c r="F8" s="86"/>
      <c r="G8" s="86"/>
      <c r="H8" s="86"/>
      <c r="I8" s="86"/>
      <c r="J8" s="86"/>
    </row>
    <row r="9" spans="1:10" ht="51" customHeight="1">
      <c r="A9" s="85" t="s">
        <v>77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ht="14.4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4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>
      <c r="A12" s="80" t="s">
        <v>14</v>
      </c>
      <c r="B12" s="80"/>
      <c r="C12" s="80"/>
      <c r="D12" s="80"/>
      <c r="E12" s="80"/>
      <c r="F12" s="80"/>
      <c r="G12" s="80"/>
      <c r="H12" s="80"/>
      <c r="I12" s="80"/>
      <c r="J12" s="80"/>
    </row>
    <row r="13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15.75">
      <c r="A14" s="36" t="s">
        <v>0</v>
      </c>
      <c r="B14" s="82" t="s">
        <v>1</v>
      </c>
      <c r="C14" s="82"/>
      <c r="D14" s="82"/>
      <c r="E14" s="82"/>
      <c r="F14" s="43" t="s">
        <v>3</v>
      </c>
      <c r="G14" s="43" t="s">
        <v>15</v>
      </c>
      <c r="H14" s="43" t="s">
        <v>4</v>
      </c>
      <c r="I14" s="38" t="s">
        <v>11</v>
      </c>
      <c r="J14" s="39" t="s">
        <v>43</v>
      </c>
    </row>
    <row r="15" spans="1:10" ht="18.600000000000001" customHeight="1">
      <c r="A15" s="7">
        <v>1</v>
      </c>
      <c r="B15" s="74" t="s">
        <v>2</v>
      </c>
      <c r="C15" s="74"/>
      <c r="D15" s="74"/>
      <c r="E15" s="74"/>
      <c r="F15" s="16">
        <v>23.23</v>
      </c>
      <c r="G15" s="16">
        <f>F15/15</f>
        <v>1.5486666666666666</v>
      </c>
      <c r="H15" s="16"/>
      <c r="I15" s="17"/>
      <c r="J15" s="18"/>
    </row>
    <row r="16" spans="1:10" ht="22.15" customHeight="1">
      <c r="A16" s="7">
        <v>2</v>
      </c>
      <c r="B16" s="75" t="s">
        <v>5</v>
      </c>
      <c r="C16" s="75"/>
      <c r="D16" s="75"/>
      <c r="E16" s="75"/>
      <c r="F16" s="16">
        <v>64.55</v>
      </c>
      <c r="G16" s="16">
        <f>F16*52.82</f>
        <v>3409.5309999999999</v>
      </c>
      <c r="H16" s="16">
        <f>G16/440</f>
        <v>7.7489340909090911</v>
      </c>
      <c r="I16" s="17"/>
      <c r="J16" s="18"/>
    </row>
    <row r="17" spans="1:10" ht="41.45" customHeight="1">
      <c r="A17" s="7">
        <v>3</v>
      </c>
      <c r="B17" s="75" t="s">
        <v>23</v>
      </c>
      <c r="C17" s="75"/>
      <c r="D17" s="75"/>
      <c r="E17" s="75"/>
      <c r="F17" s="16">
        <v>321.04500000000002</v>
      </c>
      <c r="G17" s="16">
        <f>F17*52.82</f>
        <v>16957.5969</v>
      </c>
      <c r="H17" s="16">
        <f>G17/621</f>
        <v>27.306919323671497</v>
      </c>
      <c r="I17" s="17"/>
      <c r="J17" s="18"/>
    </row>
    <row r="18" spans="1:10" ht="30" customHeight="1">
      <c r="A18" s="7">
        <v>4</v>
      </c>
      <c r="B18" s="75" t="s">
        <v>24</v>
      </c>
      <c r="C18" s="75"/>
      <c r="D18" s="75"/>
      <c r="E18" s="75"/>
      <c r="F18" s="16"/>
      <c r="G18" s="16"/>
      <c r="H18" s="16"/>
      <c r="I18" s="17"/>
      <c r="J18" s="18"/>
    </row>
    <row r="19" spans="1:10" ht="30" customHeight="1">
      <c r="A19" s="7">
        <v>5</v>
      </c>
      <c r="B19" s="87" t="s">
        <v>21</v>
      </c>
      <c r="C19" s="88"/>
      <c r="D19" s="88"/>
      <c r="E19" s="89"/>
      <c r="F19" s="16">
        <v>29.23</v>
      </c>
      <c r="G19" s="16">
        <f>F19*52.82</f>
        <v>1543.9286</v>
      </c>
      <c r="H19" s="16">
        <f>G19/440</f>
        <v>3.5089286363636361</v>
      </c>
      <c r="I19" s="17"/>
      <c r="J19" s="18"/>
    </row>
    <row r="20" spans="1:10" ht="21" customHeight="1">
      <c r="A20" s="7">
        <v>6</v>
      </c>
      <c r="B20" s="75" t="s">
        <v>74</v>
      </c>
      <c r="C20" s="75"/>
      <c r="D20" s="75"/>
      <c r="E20" s="75"/>
      <c r="F20" s="16">
        <v>279.92</v>
      </c>
      <c r="G20" s="16">
        <f>F20*12.4</f>
        <v>3471.0080000000003</v>
      </c>
      <c r="H20" s="16">
        <f>G20/65</f>
        <v>53.40012307692308</v>
      </c>
      <c r="I20" s="17"/>
      <c r="J20" s="18"/>
    </row>
    <row r="21" spans="1:10">
      <c r="A21" s="9">
        <v>7</v>
      </c>
      <c r="B21" s="74" t="s">
        <v>60</v>
      </c>
      <c r="C21" s="74"/>
      <c r="D21" s="74"/>
      <c r="E21" s="74"/>
      <c r="F21" s="16"/>
      <c r="G21" s="16"/>
      <c r="H21" s="19">
        <f>11.95+5.87</f>
        <v>17.82</v>
      </c>
      <c r="I21" s="17"/>
      <c r="J21" s="18"/>
    </row>
    <row r="22" spans="1:10">
      <c r="A22" s="9">
        <v>8</v>
      </c>
      <c r="B22" s="74" t="s">
        <v>75</v>
      </c>
      <c r="C22" s="74"/>
      <c r="D22" s="74"/>
      <c r="E22" s="74"/>
      <c r="F22" s="16">
        <v>261.3</v>
      </c>
      <c r="G22" s="16">
        <f>F22*1.66</f>
        <v>433.75799999999998</v>
      </c>
      <c r="H22" s="16">
        <f>G22/20.75</f>
        <v>20.904</v>
      </c>
      <c r="I22" s="17"/>
      <c r="J22" s="18"/>
    </row>
    <row r="23" spans="1:10" ht="15.75" thickBot="1">
      <c r="A23" s="7">
        <v>9</v>
      </c>
      <c r="B23" s="76" t="s">
        <v>72</v>
      </c>
      <c r="C23" s="77"/>
      <c r="D23" s="77"/>
      <c r="E23" s="78"/>
      <c r="F23" s="50">
        <v>26.09</v>
      </c>
      <c r="G23" s="50">
        <f>F23*1.66</f>
        <v>43.309399999999997</v>
      </c>
      <c r="H23" s="50">
        <v>2.0870000000000002</v>
      </c>
      <c r="I23" s="14"/>
      <c r="J23" s="15"/>
    </row>
    <row r="24" spans="1:10" ht="15.75" thickBot="1">
      <c r="A24" s="7">
        <v>10</v>
      </c>
      <c r="B24" s="76" t="s">
        <v>76</v>
      </c>
      <c r="C24" s="77"/>
      <c r="D24" s="77"/>
      <c r="E24" s="78"/>
      <c r="F24" s="50">
        <v>62.72</v>
      </c>
      <c r="G24" s="50">
        <f>F24*1.66</f>
        <v>104.11519999999999</v>
      </c>
      <c r="H24" s="50">
        <f>G24/20.75</f>
        <v>5.0175999999999989</v>
      </c>
      <c r="I24" s="14"/>
      <c r="J24" s="15"/>
    </row>
    <row r="25" spans="1:10">
      <c r="A25" s="9">
        <v>11</v>
      </c>
      <c r="B25" s="74" t="s">
        <v>7</v>
      </c>
      <c r="C25" s="74"/>
      <c r="D25" s="74"/>
      <c r="E25" s="74"/>
      <c r="F25" s="16">
        <v>138.13</v>
      </c>
      <c r="G25" s="16"/>
      <c r="H25" s="16"/>
      <c r="I25" s="17"/>
      <c r="J25" s="18"/>
    </row>
    <row r="26" spans="1:10">
      <c r="A26" s="7">
        <v>12</v>
      </c>
      <c r="B26" s="68" t="s">
        <v>26</v>
      </c>
      <c r="C26" s="69"/>
      <c r="D26" s="69"/>
      <c r="E26" s="70"/>
      <c r="F26" s="16">
        <v>35.840000000000003</v>
      </c>
      <c r="G26" s="16">
        <v>35.840000000000003</v>
      </c>
      <c r="H26" s="16">
        <v>0.72</v>
      </c>
      <c r="I26" s="17"/>
      <c r="J26" s="18"/>
    </row>
    <row r="27" spans="1:10">
      <c r="A27" s="7">
        <v>13</v>
      </c>
      <c r="B27" s="74" t="s">
        <v>51</v>
      </c>
      <c r="C27" s="74"/>
      <c r="D27" s="74"/>
      <c r="E27" s="74"/>
      <c r="F27" s="16">
        <v>88.81</v>
      </c>
      <c r="G27" s="16">
        <f>F27*4.66</f>
        <v>413.8546</v>
      </c>
      <c r="H27" s="16"/>
      <c r="I27" s="17"/>
      <c r="J27" s="18"/>
    </row>
    <row r="28" spans="1:10">
      <c r="A28" s="9">
        <v>14</v>
      </c>
      <c r="B28" s="74" t="s">
        <v>50</v>
      </c>
      <c r="C28" s="74"/>
      <c r="D28" s="74"/>
      <c r="E28" s="74"/>
      <c r="F28" s="16"/>
      <c r="G28" s="16">
        <v>388</v>
      </c>
      <c r="H28" s="16"/>
      <c r="I28" s="16"/>
      <c r="J28" s="21"/>
    </row>
    <row r="29" spans="1:10">
      <c r="A29" s="7">
        <v>15</v>
      </c>
      <c r="B29" s="74" t="s">
        <v>8</v>
      </c>
      <c r="C29" s="74"/>
      <c r="D29" s="74"/>
      <c r="E29" s="74"/>
      <c r="F29" s="16"/>
      <c r="G29" s="16"/>
      <c r="H29" s="16"/>
      <c r="I29" s="16">
        <v>40.72</v>
      </c>
      <c r="J29" s="21">
        <f>I29*0.00689</f>
        <v>0.2805608</v>
      </c>
    </row>
    <row r="30" spans="1:10">
      <c r="A30" s="7">
        <v>16</v>
      </c>
      <c r="B30" s="74" t="s">
        <v>9</v>
      </c>
      <c r="C30" s="74"/>
      <c r="D30" s="74"/>
      <c r="E30" s="74"/>
      <c r="F30" s="16"/>
      <c r="G30" s="16"/>
      <c r="H30" s="16"/>
      <c r="I30" s="16">
        <v>17.48</v>
      </c>
      <c r="J30" s="21">
        <f>I30*0.01065</f>
        <v>0.18616199999999999</v>
      </c>
    </row>
    <row r="31" spans="1:10">
      <c r="A31" s="9">
        <v>17</v>
      </c>
      <c r="B31" s="74" t="s">
        <v>10</v>
      </c>
      <c r="C31" s="74"/>
      <c r="D31" s="74"/>
      <c r="E31" s="74"/>
      <c r="F31" s="16"/>
      <c r="G31" s="16"/>
      <c r="H31" s="16"/>
      <c r="I31" s="16"/>
      <c r="J31" s="21"/>
    </row>
    <row r="32" spans="1:10">
      <c r="A32" s="7">
        <v>18</v>
      </c>
      <c r="B32" s="74" t="s">
        <v>12</v>
      </c>
      <c r="C32" s="74"/>
      <c r="D32" s="74"/>
      <c r="E32" s="74"/>
      <c r="F32" s="16"/>
      <c r="G32" s="16"/>
      <c r="H32" s="16"/>
      <c r="I32" s="16">
        <v>232.8</v>
      </c>
      <c r="J32" s="21">
        <f>I32*0.000881</f>
        <v>0.2050968</v>
      </c>
    </row>
    <row r="33" spans="1:10">
      <c r="A33" s="7">
        <v>19</v>
      </c>
      <c r="B33" s="74" t="s">
        <v>13</v>
      </c>
      <c r="C33" s="74"/>
      <c r="D33" s="74"/>
      <c r="E33" s="74"/>
      <c r="F33" s="16"/>
      <c r="G33" s="16"/>
      <c r="H33" s="16"/>
      <c r="I33" s="16">
        <v>58.2</v>
      </c>
      <c r="J33" s="21">
        <f>I33*0.00047</f>
        <v>2.7354E-2</v>
      </c>
    </row>
    <row r="34" spans="1:10" ht="31.15" customHeight="1">
      <c r="A34" s="9">
        <v>20</v>
      </c>
      <c r="B34" s="75" t="s">
        <v>62</v>
      </c>
      <c r="C34" s="75"/>
      <c r="D34" s="75"/>
      <c r="E34" s="75"/>
      <c r="F34" s="17"/>
      <c r="G34" s="16">
        <v>24</v>
      </c>
      <c r="H34" s="16">
        <v>1.4550000000000001</v>
      </c>
      <c r="I34" s="16">
        <v>58.2</v>
      </c>
      <c r="J34" s="21">
        <f>H34*2.2</f>
        <v>3.2010000000000005</v>
      </c>
    </row>
    <row r="35" spans="1:10">
      <c r="A35" s="7">
        <v>21</v>
      </c>
      <c r="B35" s="74" t="s">
        <v>61</v>
      </c>
      <c r="C35" s="74"/>
      <c r="D35" s="74"/>
      <c r="E35" s="74"/>
      <c r="F35" s="17"/>
      <c r="G35" s="16"/>
      <c r="H35" s="20"/>
      <c r="I35" s="27"/>
      <c r="J35" s="28"/>
    </row>
    <row r="36" spans="1:10">
      <c r="A36" s="7">
        <v>22</v>
      </c>
      <c r="B36" s="74" t="s">
        <v>30</v>
      </c>
      <c r="C36" s="74"/>
      <c r="D36" s="74"/>
      <c r="E36" s="74"/>
      <c r="F36" s="17"/>
      <c r="G36" s="16">
        <v>1190</v>
      </c>
      <c r="H36" s="17"/>
      <c r="I36" s="17"/>
      <c r="J36" s="18"/>
    </row>
    <row r="37" spans="1:10">
      <c r="A37" s="9">
        <v>23</v>
      </c>
      <c r="B37" s="74" t="s">
        <v>29</v>
      </c>
      <c r="C37" s="74"/>
      <c r="D37" s="74"/>
      <c r="E37" s="74"/>
      <c r="F37" s="17"/>
      <c r="G37" s="17"/>
      <c r="H37" s="17"/>
      <c r="I37" s="17"/>
      <c r="J37" s="18"/>
    </row>
    <row r="38" spans="1:10" ht="26.45" customHeight="1">
      <c r="A38" s="79" t="s">
        <v>16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0" ht="16.899999999999999" customHeight="1">
      <c r="A39" s="9">
        <v>24</v>
      </c>
      <c r="B39" s="75" t="s">
        <v>93</v>
      </c>
      <c r="C39" s="75"/>
      <c r="D39" s="75"/>
      <c r="E39" s="75"/>
      <c r="F39" s="16">
        <v>312.5</v>
      </c>
      <c r="G39" s="16">
        <f>F39*12.4</f>
        <v>3875</v>
      </c>
      <c r="H39" s="16">
        <f>G39/138</f>
        <v>28.079710144927535</v>
      </c>
      <c r="I39" s="17"/>
      <c r="J39" s="18"/>
    </row>
    <row r="40" spans="1:10">
      <c r="A40" s="9">
        <v>25</v>
      </c>
      <c r="B40" s="74" t="s">
        <v>60</v>
      </c>
      <c r="C40" s="74"/>
      <c r="D40" s="74"/>
      <c r="E40" s="74"/>
      <c r="F40" s="16"/>
      <c r="G40" s="16"/>
      <c r="H40" s="19">
        <f>H39*0.11</f>
        <v>3.0887681159420288</v>
      </c>
      <c r="I40" s="17"/>
      <c r="J40" s="18"/>
    </row>
    <row r="41" spans="1:10">
      <c r="A41" s="9">
        <v>26</v>
      </c>
      <c r="B41" s="74" t="s">
        <v>7</v>
      </c>
      <c r="C41" s="74"/>
      <c r="D41" s="74"/>
      <c r="E41" s="74"/>
      <c r="F41" s="16">
        <v>38.97</v>
      </c>
      <c r="G41" s="16"/>
      <c r="H41" s="16"/>
      <c r="I41" s="17"/>
      <c r="J41" s="18"/>
    </row>
    <row r="42" spans="1:10">
      <c r="A42" s="9">
        <v>27</v>
      </c>
      <c r="B42" s="68" t="s">
        <v>6</v>
      </c>
      <c r="C42" s="69"/>
      <c r="D42" s="69"/>
      <c r="E42" s="70"/>
      <c r="F42" s="16">
        <v>7.87</v>
      </c>
      <c r="G42" s="16">
        <v>7.87</v>
      </c>
      <c r="H42" s="16">
        <v>0.156</v>
      </c>
      <c r="I42" s="17"/>
      <c r="J42" s="18"/>
    </row>
    <row r="43" spans="1:10">
      <c r="A43" s="9">
        <v>28</v>
      </c>
      <c r="B43" s="74" t="s">
        <v>52</v>
      </c>
      <c r="C43" s="74"/>
      <c r="D43" s="74"/>
      <c r="E43" s="74"/>
      <c r="F43" s="16"/>
      <c r="G43" s="16">
        <v>212</v>
      </c>
      <c r="H43" s="16"/>
      <c r="I43" s="16"/>
      <c r="J43" s="21"/>
    </row>
    <row r="44" spans="1:10">
      <c r="A44" s="9">
        <v>29</v>
      </c>
      <c r="B44" s="74" t="s">
        <v>12</v>
      </c>
      <c r="C44" s="74"/>
      <c r="D44" s="74"/>
      <c r="E44" s="74"/>
      <c r="F44" s="16"/>
      <c r="G44" s="16"/>
      <c r="H44" s="16"/>
      <c r="I44" s="16">
        <v>112</v>
      </c>
      <c r="J44" s="21">
        <f>I44*0.000881</f>
        <v>9.8671999999999996E-2</v>
      </c>
    </row>
    <row r="45" spans="1:10">
      <c r="A45" s="9">
        <v>30</v>
      </c>
      <c r="B45" s="74" t="s">
        <v>13</v>
      </c>
      <c r="C45" s="74"/>
      <c r="D45" s="74"/>
      <c r="E45" s="74"/>
      <c r="F45" s="16"/>
      <c r="G45" s="16"/>
      <c r="H45" s="16"/>
      <c r="I45" s="16">
        <v>28</v>
      </c>
      <c r="J45" s="21">
        <f>I45*0.00047</f>
        <v>1.316E-2</v>
      </c>
    </row>
    <row r="46" spans="1:10" ht="32.450000000000003" customHeight="1">
      <c r="A46" s="9">
        <v>31</v>
      </c>
      <c r="B46" s="75" t="s">
        <v>63</v>
      </c>
      <c r="C46" s="75"/>
      <c r="D46" s="75"/>
      <c r="E46" s="75"/>
      <c r="F46" s="17"/>
      <c r="G46" s="16">
        <v>20</v>
      </c>
      <c r="H46" s="16">
        <v>0.28000000000000003</v>
      </c>
      <c r="I46" s="16">
        <v>28</v>
      </c>
      <c r="J46" s="21">
        <f>H46*2.2</f>
        <v>0.6160000000000001</v>
      </c>
    </row>
    <row r="47" spans="1:10">
      <c r="A47" s="9">
        <v>32</v>
      </c>
      <c r="B47" s="74" t="s">
        <v>20</v>
      </c>
      <c r="C47" s="74"/>
      <c r="D47" s="74"/>
      <c r="E47" s="74"/>
      <c r="F47" s="17"/>
      <c r="G47" s="16">
        <v>212</v>
      </c>
      <c r="H47" s="17"/>
      <c r="I47" s="17"/>
      <c r="J47" s="18"/>
    </row>
    <row r="48" spans="1:10" ht="27" customHeight="1">
      <c r="A48" s="79" t="s">
        <v>17</v>
      </c>
      <c r="B48" s="80"/>
      <c r="C48" s="80"/>
      <c r="D48" s="80"/>
      <c r="E48" s="80"/>
      <c r="F48" s="80"/>
      <c r="G48" s="80"/>
      <c r="H48" s="80"/>
      <c r="I48" s="80"/>
      <c r="J48" s="81"/>
    </row>
    <row r="49" spans="1:10" ht="16.149999999999999" customHeight="1">
      <c r="A49" s="7">
        <v>33</v>
      </c>
      <c r="B49" s="74" t="s">
        <v>27</v>
      </c>
      <c r="C49" s="74"/>
      <c r="D49" s="74"/>
      <c r="E49" s="74"/>
      <c r="F49" s="22">
        <v>41.31</v>
      </c>
      <c r="G49" s="22">
        <f>F49*52.82</f>
        <v>2181.9942000000001</v>
      </c>
      <c r="H49" s="22">
        <f>G49/440</f>
        <v>4.9590777272727271</v>
      </c>
      <c r="I49" s="23"/>
      <c r="J49" s="24"/>
    </row>
    <row r="50" spans="1:10" ht="47.45" customHeight="1">
      <c r="A50" s="7">
        <v>34</v>
      </c>
      <c r="B50" s="75" t="s">
        <v>28</v>
      </c>
      <c r="C50" s="75"/>
      <c r="D50" s="75"/>
      <c r="E50" s="75"/>
      <c r="F50" s="22">
        <v>36.9</v>
      </c>
      <c r="G50" s="22">
        <f>F50*52.82</f>
        <v>1949.058</v>
      </c>
      <c r="H50" s="22">
        <f>G50/440</f>
        <v>4.4296772727272726</v>
      </c>
      <c r="I50" s="23"/>
      <c r="J50" s="24"/>
    </row>
    <row r="51" spans="1:10">
      <c r="A51" s="7">
        <v>35</v>
      </c>
      <c r="B51" s="74" t="s">
        <v>12</v>
      </c>
      <c r="C51" s="74"/>
      <c r="D51" s="74"/>
      <c r="E51" s="74"/>
      <c r="F51" s="22"/>
      <c r="G51" s="44" t="s">
        <v>18</v>
      </c>
      <c r="H51" s="22"/>
      <c r="I51" s="22">
        <v>16</v>
      </c>
      <c r="J51" s="25">
        <f>I51*0.000881</f>
        <v>1.4095999999999999E-2</v>
      </c>
    </row>
    <row r="52" spans="1:10">
      <c r="A52" s="9">
        <v>36</v>
      </c>
      <c r="B52" s="74" t="s">
        <v>60</v>
      </c>
      <c r="C52" s="74"/>
      <c r="D52" s="74"/>
      <c r="E52" s="74"/>
      <c r="F52" s="22"/>
      <c r="G52" s="22"/>
      <c r="H52" s="26">
        <f>(H49+H50)*0.31</f>
        <v>2.9105140499999997</v>
      </c>
      <c r="I52" s="23"/>
      <c r="J52" s="24"/>
    </row>
    <row r="53" spans="1:10">
      <c r="A53" s="9">
        <v>37</v>
      </c>
      <c r="B53" s="74" t="s">
        <v>7</v>
      </c>
      <c r="C53" s="74"/>
      <c r="D53" s="74"/>
      <c r="E53" s="74"/>
      <c r="F53" s="22">
        <v>4</v>
      </c>
      <c r="G53" s="22"/>
      <c r="H53" s="22"/>
      <c r="I53" s="23"/>
      <c r="J53" s="24"/>
    </row>
    <row r="54" spans="1:10" ht="27.6" customHeight="1">
      <c r="A54" s="71" t="s">
        <v>55</v>
      </c>
      <c r="B54" s="91"/>
      <c r="C54" s="91"/>
      <c r="D54" s="91"/>
      <c r="E54" s="91"/>
      <c r="F54" s="91"/>
      <c r="G54" s="91"/>
      <c r="H54" s="91"/>
      <c r="I54" s="91"/>
      <c r="J54" s="92"/>
    </row>
    <row r="55" spans="1:10" ht="15.75" thickBot="1">
      <c r="A55" s="13">
        <v>38</v>
      </c>
      <c r="B55" s="76" t="s">
        <v>19</v>
      </c>
      <c r="C55" s="77"/>
      <c r="D55" s="77"/>
      <c r="E55" s="78"/>
      <c r="F55" s="14"/>
      <c r="G55" s="14"/>
      <c r="H55" s="14"/>
      <c r="I55" s="14"/>
      <c r="J55" s="15">
        <v>0.05</v>
      </c>
    </row>
    <row r="57" spans="1:10">
      <c r="A57" s="67" t="s">
        <v>31</v>
      </c>
      <c r="B57" s="67"/>
      <c r="C57" s="67"/>
      <c r="D57" s="67"/>
      <c r="E57" s="67"/>
      <c r="F57" s="67"/>
      <c r="G57" s="67"/>
      <c r="H57" s="67"/>
      <c r="I57" s="67"/>
      <c r="J57" s="67"/>
    </row>
    <row r="59" spans="1:10">
      <c r="A59" s="67" t="s">
        <v>32</v>
      </c>
      <c r="B59" s="67"/>
      <c r="C59" s="67"/>
      <c r="D59" s="67"/>
      <c r="E59" s="67"/>
      <c r="F59" s="67"/>
      <c r="G59" s="67"/>
      <c r="H59" s="67"/>
      <c r="I59" s="67"/>
      <c r="J59" s="67"/>
    </row>
    <row r="62" spans="1:10">
      <c r="A62" s="67" t="s">
        <v>33</v>
      </c>
      <c r="B62" s="67"/>
      <c r="C62" s="67"/>
      <c r="D62" s="67"/>
      <c r="E62" s="67"/>
      <c r="F62" s="67"/>
      <c r="G62" s="67"/>
      <c r="H62" s="67"/>
      <c r="I62" s="67"/>
      <c r="J62" s="67"/>
    </row>
    <row r="63" spans="1:10" ht="4.1500000000000004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0">
      <c r="A64" s="67" t="s">
        <v>34</v>
      </c>
      <c r="B64" s="67"/>
      <c r="C64" s="67"/>
      <c r="D64" s="67"/>
      <c r="E64" s="67"/>
      <c r="F64" s="67"/>
      <c r="G64" s="67"/>
      <c r="H64" s="67"/>
      <c r="I64" s="67"/>
      <c r="J64" s="67"/>
    </row>
    <row r="65" spans="1:10">
      <c r="A65" s="67" t="s">
        <v>80</v>
      </c>
      <c r="B65" s="67"/>
      <c r="C65" s="67"/>
      <c r="D65" s="67"/>
      <c r="E65" s="67"/>
      <c r="F65" s="67"/>
      <c r="G65" s="67"/>
      <c r="H65" s="67"/>
      <c r="I65" s="67"/>
      <c r="J65" s="67"/>
    </row>
    <row r="66" spans="1:10" ht="1.1499999999999999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</row>
    <row r="67" spans="1:10">
      <c r="A67" s="67" t="s">
        <v>35</v>
      </c>
      <c r="B67" s="67"/>
      <c r="C67" s="67"/>
      <c r="D67" s="67"/>
      <c r="E67" s="67"/>
      <c r="F67" s="67"/>
      <c r="G67" s="67"/>
      <c r="H67" s="67"/>
      <c r="I67" s="67"/>
      <c r="J67" s="67"/>
    </row>
  </sheetData>
  <mergeCells count="56">
    <mergeCell ref="H1:J1"/>
    <mergeCell ref="G2:J2"/>
    <mergeCell ref="A8:J8"/>
    <mergeCell ref="B55:E55"/>
    <mergeCell ref="B44:E44"/>
    <mergeCell ref="B45:E45"/>
    <mergeCell ref="B46:E46"/>
    <mergeCell ref="B47:E47"/>
    <mergeCell ref="A48:J48"/>
    <mergeCell ref="B49:E49"/>
    <mergeCell ref="B50:E50"/>
    <mergeCell ref="B51:E51"/>
    <mergeCell ref="B52:E52"/>
    <mergeCell ref="B53:E53"/>
    <mergeCell ref="A54:J54"/>
    <mergeCell ref="B43:E43"/>
    <mergeCell ref="H3:J3"/>
    <mergeCell ref="B17:E17"/>
    <mergeCell ref="A57:J57"/>
    <mergeCell ref="A59:J59"/>
    <mergeCell ref="A62:J62"/>
    <mergeCell ref="A12:J13"/>
    <mergeCell ref="B14:E14"/>
    <mergeCell ref="B15:E15"/>
    <mergeCell ref="B42:E42"/>
    <mergeCell ref="B16:E16"/>
    <mergeCell ref="B31:E31"/>
    <mergeCell ref="B18:E18"/>
    <mergeCell ref="B19:E19"/>
    <mergeCell ref="B20:E20"/>
    <mergeCell ref="B21:E21"/>
    <mergeCell ref="B22:E22"/>
    <mergeCell ref="A66:J66"/>
    <mergeCell ref="A67:J67"/>
    <mergeCell ref="A63:J63"/>
    <mergeCell ref="B25:E25"/>
    <mergeCell ref="B26:E26"/>
    <mergeCell ref="B27:E27"/>
    <mergeCell ref="B28:E28"/>
    <mergeCell ref="B29:E29"/>
    <mergeCell ref="B30:E30"/>
    <mergeCell ref="B37:E37"/>
    <mergeCell ref="A38:J38"/>
    <mergeCell ref="B39:E39"/>
    <mergeCell ref="B40:E40"/>
    <mergeCell ref="B41:E41"/>
    <mergeCell ref="B32:E32"/>
    <mergeCell ref="B33:E33"/>
    <mergeCell ref="B23:E23"/>
    <mergeCell ref="B24:E24"/>
    <mergeCell ref="A9:J9"/>
    <mergeCell ref="A64:J64"/>
    <mergeCell ref="A65:J65"/>
    <mergeCell ref="B34:E34"/>
    <mergeCell ref="B35:E35"/>
    <mergeCell ref="B36:E36"/>
  </mergeCells>
  <pageMargins left="0.7" right="0.7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workbookViewId="0">
      <selection activeCell="K25" sqref="K25"/>
    </sheetView>
  </sheetViews>
  <sheetFormatPr defaultRowHeight="15"/>
  <cols>
    <col min="1" max="1" width="7.28515625" customWidth="1"/>
    <col min="5" max="5" width="9.42578125" customWidth="1"/>
    <col min="8" max="8" width="9.42578125" bestFit="1" customWidth="1"/>
  </cols>
  <sheetData>
    <row r="1" spans="1:10" ht="14.45" customHeight="1">
      <c r="A1" s="35"/>
      <c r="B1" s="35"/>
      <c r="C1" s="35"/>
      <c r="D1" s="35"/>
      <c r="E1" s="35"/>
      <c r="F1" s="35"/>
      <c r="G1" s="35"/>
      <c r="H1" s="83" t="s">
        <v>41</v>
      </c>
      <c r="I1" s="83"/>
      <c r="J1" s="83"/>
    </row>
    <row r="2" spans="1:10" ht="14.45" customHeight="1">
      <c r="A2" s="35"/>
      <c r="B2" s="35"/>
      <c r="C2" s="35"/>
      <c r="D2" s="35"/>
      <c r="E2" s="35"/>
      <c r="F2" s="35"/>
      <c r="G2" s="84" t="s">
        <v>58</v>
      </c>
      <c r="H2" s="84"/>
      <c r="I2" s="84"/>
      <c r="J2" s="84"/>
    </row>
    <row r="3" spans="1:10" ht="14.45" customHeight="1">
      <c r="A3" s="35"/>
      <c r="B3" s="35"/>
      <c r="C3" s="35"/>
      <c r="D3" s="35"/>
      <c r="E3" s="35"/>
      <c r="F3" s="35"/>
      <c r="G3" s="40"/>
      <c r="H3" s="84" t="s">
        <v>42</v>
      </c>
      <c r="I3" s="84"/>
      <c r="J3" s="84"/>
    </row>
    <row r="4" spans="1:10" ht="14.45" customHeight="1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4.45" customHeight="1">
      <c r="A5" s="86" t="s">
        <v>68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49.15" customHeight="1">
      <c r="A6" s="85" t="s">
        <v>78</v>
      </c>
      <c r="B6" s="90"/>
      <c r="C6" s="90"/>
      <c r="D6" s="90"/>
      <c r="E6" s="90"/>
      <c r="F6" s="90"/>
      <c r="G6" s="90"/>
      <c r="H6" s="90"/>
      <c r="I6" s="90"/>
      <c r="J6" s="90"/>
    </row>
    <row r="7" spans="1:10" ht="14.45" customHeight="1">
      <c r="A7" s="35"/>
      <c r="B7" s="35"/>
      <c r="C7" s="46"/>
      <c r="D7" s="46"/>
      <c r="E7" s="46"/>
      <c r="F7" s="46"/>
      <c r="G7" s="46"/>
      <c r="H7" s="46"/>
      <c r="I7" s="46"/>
      <c r="J7" s="35"/>
    </row>
    <row r="8" spans="1:10" ht="14.45" customHeight="1">
      <c r="A8" s="35"/>
      <c r="B8" s="35"/>
      <c r="C8" s="46"/>
      <c r="D8" s="46"/>
      <c r="E8" s="46"/>
      <c r="F8" s="46"/>
      <c r="G8" s="46"/>
      <c r="H8" s="46"/>
      <c r="I8" s="46"/>
      <c r="J8" s="35"/>
    </row>
    <row r="9" spans="1:10">
      <c r="A9" s="80" t="s">
        <v>14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15.75">
      <c r="A11" s="36" t="s">
        <v>0</v>
      </c>
      <c r="B11" s="82" t="s">
        <v>1</v>
      </c>
      <c r="C11" s="82"/>
      <c r="D11" s="82"/>
      <c r="E11" s="82"/>
      <c r="F11" s="37" t="s">
        <v>3</v>
      </c>
      <c r="G11" s="37" t="s">
        <v>15</v>
      </c>
      <c r="H11" s="37" t="s">
        <v>4</v>
      </c>
      <c r="I11" s="38" t="s">
        <v>11</v>
      </c>
      <c r="J11" s="39" t="s">
        <v>43</v>
      </c>
    </row>
    <row r="12" spans="1:10">
      <c r="A12" s="7">
        <v>1</v>
      </c>
      <c r="B12" s="74" t="s">
        <v>2</v>
      </c>
      <c r="C12" s="74"/>
      <c r="D12" s="74"/>
      <c r="E12" s="74"/>
      <c r="F12" s="1">
        <v>19.829999999999998</v>
      </c>
      <c r="G12" s="1">
        <f>F12/15</f>
        <v>1.3219999999999998</v>
      </c>
      <c r="H12" s="1"/>
      <c r="I12" s="2"/>
      <c r="J12" s="8"/>
    </row>
    <row r="13" spans="1:10" ht="23.45" customHeight="1">
      <c r="A13" s="7">
        <v>2</v>
      </c>
      <c r="B13" s="74" t="s">
        <v>5</v>
      </c>
      <c r="C13" s="74"/>
      <c r="D13" s="74"/>
      <c r="E13" s="74"/>
      <c r="F13" s="55">
        <v>20.66</v>
      </c>
      <c r="G13" s="55">
        <v>1091.2</v>
      </c>
      <c r="H13" s="55">
        <v>2.48</v>
      </c>
      <c r="I13" s="2"/>
      <c r="J13" s="8"/>
    </row>
    <row r="14" spans="1:10" ht="46.15" customHeight="1">
      <c r="A14" s="7">
        <v>3</v>
      </c>
      <c r="B14" s="75" t="s">
        <v>23</v>
      </c>
      <c r="C14" s="75"/>
      <c r="D14" s="75"/>
      <c r="E14" s="75"/>
      <c r="F14" s="55">
        <v>246.66</v>
      </c>
      <c r="G14" s="55">
        <f>F14*52.82</f>
        <v>13028.581200000001</v>
      </c>
      <c r="H14" s="55">
        <f>G14/621</f>
        <v>20.980001932367152</v>
      </c>
      <c r="I14" s="2"/>
      <c r="J14" s="8"/>
    </row>
    <row r="15" spans="1:10" ht="31.15" customHeight="1">
      <c r="A15" s="7">
        <v>4</v>
      </c>
      <c r="B15" s="75" t="s">
        <v>24</v>
      </c>
      <c r="C15" s="75"/>
      <c r="D15" s="75"/>
      <c r="E15" s="75"/>
      <c r="F15" s="55">
        <v>16.809999999999999</v>
      </c>
      <c r="G15" s="55">
        <f>F15*52.82</f>
        <v>887.90419999999995</v>
      </c>
      <c r="H15" s="55">
        <f>G15/440</f>
        <v>2.0179640909090906</v>
      </c>
      <c r="I15" s="2"/>
      <c r="J15" s="8"/>
    </row>
    <row r="16" spans="1:10" ht="33" customHeight="1">
      <c r="A16" s="7">
        <v>5</v>
      </c>
      <c r="B16" s="87" t="s">
        <v>25</v>
      </c>
      <c r="C16" s="88"/>
      <c r="D16" s="88"/>
      <c r="E16" s="89"/>
      <c r="F16" s="55">
        <v>41.86</v>
      </c>
      <c r="G16" s="55">
        <f>F16*52.82</f>
        <v>2211.0452</v>
      </c>
      <c r="H16" s="55">
        <f>G16/440</f>
        <v>5.0251027272727269</v>
      </c>
      <c r="I16" s="2"/>
      <c r="J16" s="8"/>
    </row>
    <row r="17" spans="1:10" ht="18" customHeight="1">
      <c r="A17" s="7">
        <v>6</v>
      </c>
      <c r="B17" s="75" t="s">
        <v>74</v>
      </c>
      <c r="C17" s="75"/>
      <c r="D17" s="75"/>
      <c r="E17" s="75"/>
      <c r="F17" s="55">
        <v>197.98</v>
      </c>
      <c r="G17" s="55">
        <f>F17*12.4</f>
        <v>2454.9519999999998</v>
      </c>
      <c r="H17" s="55">
        <f>G17/65</f>
        <v>37.768492307692306</v>
      </c>
      <c r="I17" s="2"/>
      <c r="J17" s="8"/>
    </row>
    <row r="18" spans="1:10">
      <c r="A18" s="9">
        <v>7</v>
      </c>
      <c r="B18" s="74" t="s">
        <v>60</v>
      </c>
      <c r="C18" s="74"/>
      <c r="D18" s="74"/>
      <c r="E18" s="74"/>
      <c r="F18" s="55"/>
      <c r="G18" s="55"/>
      <c r="H18" s="61">
        <v>13.61</v>
      </c>
      <c r="I18" s="2"/>
      <c r="J18" s="8"/>
    </row>
    <row r="19" spans="1:10">
      <c r="A19" s="9">
        <v>8</v>
      </c>
      <c r="B19" s="74" t="s">
        <v>75</v>
      </c>
      <c r="C19" s="74"/>
      <c r="D19" s="74"/>
      <c r="E19" s="74"/>
      <c r="F19" s="55">
        <v>229.28</v>
      </c>
      <c r="G19" s="55">
        <f>F19*1.66</f>
        <v>380.60480000000001</v>
      </c>
      <c r="H19" s="55">
        <f>G19/20.75</f>
        <v>18.342400000000001</v>
      </c>
      <c r="I19" s="2"/>
      <c r="J19" s="8"/>
    </row>
    <row r="20" spans="1:10" ht="15.75" thickBot="1">
      <c r="A20" s="7">
        <v>9</v>
      </c>
      <c r="B20" s="76" t="s">
        <v>72</v>
      </c>
      <c r="C20" s="77"/>
      <c r="D20" s="77"/>
      <c r="E20" s="78"/>
      <c r="F20" s="62">
        <v>20.88</v>
      </c>
      <c r="G20" s="62">
        <f>F20*1.66</f>
        <v>34.660799999999995</v>
      </c>
      <c r="H20" s="62">
        <f>G20/20.75</f>
        <v>1.6703999999999997</v>
      </c>
      <c r="I20" s="14"/>
      <c r="J20" s="15"/>
    </row>
    <row r="21" spans="1:10" ht="15.75" thickBot="1">
      <c r="A21" s="9">
        <v>10</v>
      </c>
      <c r="B21" s="76" t="s">
        <v>76</v>
      </c>
      <c r="C21" s="77"/>
      <c r="D21" s="77"/>
      <c r="E21" s="78"/>
      <c r="F21" s="50">
        <v>55.16</v>
      </c>
      <c r="G21" s="50">
        <f>F21*1.66</f>
        <v>91.565599999999989</v>
      </c>
      <c r="H21" s="50">
        <f>G21/20.75</f>
        <v>4.4127999999999998</v>
      </c>
      <c r="I21" s="14"/>
      <c r="J21" s="15"/>
    </row>
    <row r="22" spans="1:10">
      <c r="A22" s="9">
        <v>11</v>
      </c>
      <c r="B22" s="74" t="s">
        <v>7</v>
      </c>
      <c r="C22" s="74"/>
      <c r="D22" s="74"/>
      <c r="E22" s="74"/>
      <c r="F22" s="1">
        <v>94.86</v>
      </c>
      <c r="G22" s="1"/>
      <c r="H22" s="1"/>
      <c r="I22" s="2"/>
      <c r="J22" s="8"/>
    </row>
    <row r="23" spans="1:10">
      <c r="A23" s="7">
        <v>12</v>
      </c>
      <c r="B23" s="68" t="s">
        <v>26</v>
      </c>
      <c r="C23" s="69"/>
      <c r="D23" s="69"/>
      <c r="E23" s="70"/>
      <c r="F23" s="1">
        <v>31.36</v>
      </c>
      <c r="G23" s="1">
        <v>31.36</v>
      </c>
      <c r="H23" s="1">
        <v>0.62</v>
      </c>
      <c r="I23" s="2"/>
      <c r="J23" s="8"/>
    </row>
    <row r="24" spans="1:10">
      <c r="A24" s="9">
        <v>13</v>
      </c>
      <c r="B24" s="74" t="s">
        <v>51</v>
      </c>
      <c r="C24" s="74"/>
      <c r="D24" s="74"/>
      <c r="E24" s="74"/>
      <c r="F24" s="1">
        <v>76.040000000000006</v>
      </c>
      <c r="G24" s="1">
        <f>F24*4.66</f>
        <v>354.34640000000002</v>
      </c>
      <c r="H24" s="1"/>
      <c r="I24" s="2"/>
      <c r="J24" s="8"/>
    </row>
    <row r="25" spans="1:10">
      <c r="A25" s="9">
        <v>14</v>
      </c>
      <c r="B25" s="74" t="s">
        <v>50</v>
      </c>
      <c r="C25" s="74"/>
      <c r="D25" s="74"/>
      <c r="E25" s="74"/>
      <c r="F25" s="1"/>
      <c r="G25" s="1">
        <v>258</v>
      </c>
      <c r="H25" s="1"/>
      <c r="I25" s="1"/>
      <c r="J25" s="10"/>
    </row>
    <row r="26" spans="1:10">
      <c r="A26" s="7">
        <v>15</v>
      </c>
      <c r="B26" s="74" t="s">
        <v>8</v>
      </c>
      <c r="C26" s="74"/>
      <c r="D26" s="74"/>
      <c r="E26" s="74"/>
      <c r="F26" s="1"/>
      <c r="G26" s="1"/>
      <c r="H26" s="1"/>
      <c r="I26" s="1">
        <v>28.44</v>
      </c>
      <c r="J26" s="21">
        <f>I26*0.00689</f>
        <v>0.1959516</v>
      </c>
    </row>
    <row r="27" spans="1:10">
      <c r="A27" s="9">
        <v>16</v>
      </c>
      <c r="B27" s="74" t="s">
        <v>9</v>
      </c>
      <c r="C27" s="74"/>
      <c r="D27" s="74"/>
      <c r="E27" s="74"/>
      <c r="F27" s="1"/>
      <c r="G27" s="1"/>
      <c r="H27" s="1"/>
      <c r="I27" s="1">
        <v>11.4</v>
      </c>
      <c r="J27" s="21">
        <f>I27*0.01065</f>
        <v>0.12141</v>
      </c>
    </row>
    <row r="28" spans="1:10">
      <c r="A28" s="9">
        <v>17</v>
      </c>
      <c r="B28" s="74" t="s">
        <v>10</v>
      </c>
      <c r="C28" s="74"/>
      <c r="D28" s="74"/>
      <c r="E28" s="74"/>
      <c r="F28" s="1"/>
      <c r="G28" s="1"/>
      <c r="H28" s="1"/>
      <c r="I28" s="1"/>
      <c r="J28" s="10"/>
    </row>
    <row r="29" spans="1:10">
      <c r="A29" s="7">
        <v>18</v>
      </c>
      <c r="B29" s="74" t="s">
        <v>12</v>
      </c>
      <c r="C29" s="74"/>
      <c r="D29" s="74"/>
      <c r="E29" s="74"/>
      <c r="F29" s="1"/>
      <c r="G29" s="1"/>
      <c r="H29" s="1"/>
      <c r="I29" s="1">
        <v>159.36000000000001</v>
      </c>
      <c r="J29" s="10">
        <f>I29*0.000881</f>
        <v>0.14039615999999999</v>
      </c>
    </row>
    <row r="30" spans="1:10">
      <c r="A30" s="9">
        <v>19</v>
      </c>
      <c r="B30" s="74" t="s">
        <v>13</v>
      </c>
      <c r="C30" s="74"/>
      <c r="D30" s="74"/>
      <c r="E30" s="74"/>
      <c r="F30" s="1"/>
      <c r="G30" s="1"/>
      <c r="H30" s="1"/>
      <c r="I30" s="1">
        <v>39.840000000000003</v>
      </c>
      <c r="J30" s="21">
        <f>I30*0.00047</f>
        <v>1.87248E-2</v>
      </c>
    </row>
    <row r="31" spans="1:10" ht="31.15" customHeight="1">
      <c r="A31" s="9">
        <v>20</v>
      </c>
      <c r="B31" s="93" t="s">
        <v>63</v>
      </c>
      <c r="C31" s="93"/>
      <c r="D31" s="93"/>
      <c r="E31" s="93"/>
      <c r="F31" s="54"/>
      <c r="G31" s="55">
        <v>20</v>
      </c>
      <c r="H31" s="55">
        <v>0.996</v>
      </c>
      <c r="I31" s="55">
        <v>39.840000000000003</v>
      </c>
      <c r="J31" s="56">
        <f>H31*2.2</f>
        <v>2.1912000000000003</v>
      </c>
    </row>
    <row r="32" spans="1:10" ht="19.899999999999999" customHeight="1">
      <c r="A32" s="7">
        <v>21</v>
      </c>
      <c r="B32" s="94" t="s">
        <v>61</v>
      </c>
      <c r="C32" s="94"/>
      <c r="D32" s="94"/>
      <c r="E32" s="94"/>
      <c r="F32" s="54"/>
      <c r="G32" s="55"/>
      <c r="H32" s="57"/>
      <c r="I32" s="58"/>
      <c r="J32" s="59"/>
    </row>
    <row r="33" spans="1:10">
      <c r="A33" s="9">
        <v>22</v>
      </c>
      <c r="B33" s="94" t="s">
        <v>30</v>
      </c>
      <c r="C33" s="94"/>
      <c r="D33" s="94"/>
      <c r="E33" s="94"/>
      <c r="F33" s="54"/>
      <c r="G33" s="55">
        <v>870</v>
      </c>
      <c r="H33" s="54"/>
      <c r="I33" s="54"/>
      <c r="J33" s="60"/>
    </row>
    <row r="34" spans="1:10">
      <c r="A34" s="9">
        <v>23</v>
      </c>
      <c r="B34" s="94" t="s">
        <v>29</v>
      </c>
      <c r="C34" s="94"/>
      <c r="D34" s="94"/>
      <c r="E34" s="94"/>
      <c r="F34" s="54"/>
      <c r="G34" s="54"/>
      <c r="H34" s="54"/>
      <c r="I34" s="54"/>
      <c r="J34" s="60"/>
    </row>
    <row r="35" spans="1:10" ht="31.15" customHeight="1">
      <c r="A35" s="79" t="s">
        <v>16</v>
      </c>
      <c r="B35" s="80"/>
      <c r="C35" s="80"/>
      <c r="D35" s="80"/>
      <c r="E35" s="80"/>
      <c r="F35" s="80"/>
      <c r="G35" s="80"/>
      <c r="H35" s="80"/>
      <c r="I35" s="80"/>
      <c r="J35" s="81"/>
    </row>
    <row r="36" spans="1:10" ht="31.9" customHeight="1">
      <c r="A36" s="9">
        <v>24</v>
      </c>
      <c r="B36" s="75" t="s">
        <v>94</v>
      </c>
      <c r="C36" s="75"/>
      <c r="D36" s="75"/>
      <c r="E36" s="75"/>
      <c r="F36" s="1">
        <v>159.47999999999999</v>
      </c>
      <c r="G36" s="1">
        <f>F36*12.4</f>
        <v>1977.5519999999999</v>
      </c>
      <c r="H36" s="1">
        <f>G36/138</f>
        <v>14.330086956521738</v>
      </c>
      <c r="I36" s="2"/>
      <c r="J36" s="8"/>
    </row>
    <row r="37" spans="1:10">
      <c r="A37" s="9">
        <v>25</v>
      </c>
      <c r="B37" s="74" t="s">
        <v>60</v>
      </c>
      <c r="C37" s="74"/>
      <c r="D37" s="74"/>
      <c r="E37" s="74"/>
      <c r="F37" s="1"/>
      <c r="G37" s="1"/>
      <c r="H37" s="3">
        <f>H36*0.11</f>
        <v>1.5763095652173911</v>
      </c>
      <c r="I37" s="2"/>
      <c r="J37" s="8"/>
    </row>
    <row r="38" spans="1:10">
      <c r="A38" s="9">
        <v>26</v>
      </c>
      <c r="B38" s="74" t="s">
        <v>7</v>
      </c>
      <c r="C38" s="74"/>
      <c r="D38" s="74"/>
      <c r="E38" s="74"/>
      <c r="F38" s="1">
        <v>18.61</v>
      </c>
      <c r="G38" s="1"/>
      <c r="H38" s="1"/>
      <c r="I38" s="2"/>
      <c r="J38" s="8"/>
    </row>
    <row r="39" spans="1:10">
      <c r="A39" s="9">
        <v>27</v>
      </c>
      <c r="B39" s="68" t="s">
        <v>26</v>
      </c>
      <c r="C39" s="69"/>
      <c r="D39" s="69"/>
      <c r="E39" s="70"/>
      <c r="F39" s="1">
        <v>8.9600000000000009</v>
      </c>
      <c r="G39" s="1">
        <v>8.9600000000000009</v>
      </c>
      <c r="H39" s="1">
        <v>0.17899999999999999</v>
      </c>
      <c r="I39" s="2"/>
      <c r="J39" s="8"/>
    </row>
    <row r="40" spans="1:10">
      <c r="A40" s="9">
        <v>28</v>
      </c>
      <c r="B40" s="74" t="s">
        <v>52</v>
      </c>
      <c r="C40" s="74"/>
      <c r="D40" s="74"/>
      <c r="E40" s="74"/>
      <c r="F40" s="1"/>
      <c r="G40" s="1">
        <v>226</v>
      </c>
      <c r="H40" s="1"/>
      <c r="I40" s="1"/>
      <c r="J40" s="10"/>
    </row>
    <row r="41" spans="1:10">
      <c r="A41" s="9">
        <v>29</v>
      </c>
      <c r="B41" s="74" t="s">
        <v>12</v>
      </c>
      <c r="C41" s="74"/>
      <c r="D41" s="74"/>
      <c r="E41" s="74"/>
      <c r="F41" s="1"/>
      <c r="G41" s="1"/>
      <c r="H41" s="1"/>
      <c r="I41" s="1">
        <v>67.2</v>
      </c>
      <c r="J41" s="10">
        <f>I41*0.000881</f>
        <v>5.9203199999999997E-2</v>
      </c>
    </row>
    <row r="42" spans="1:10">
      <c r="A42" s="9">
        <v>30</v>
      </c>
      <c r="B42" s="74" t="s">
        <v>13</v>
      </c>
      <c r="C42" s="74"/>
      <c r="D42" s="74"/>
      <c r="E42" s="74"/>
      <c r="F42" s="1"/>
      <c r="G42" s="1"/>
      <c r="H42" s="1"/>
      <c r="I42" s="1">
        <v>16.8</v>
      </c>
      <c r="J42" s="21">
        <f>I42*0.00047</f>
        <v>7.8960000000000002E-3</v>
      </c>
    </row>
    <row r="43" spans="1:10" ht="28.15" customHeight="1">
      <c r="A43" s="9">
        <v>31</v>
      </c>
      <c r="B43" s="75" t="s">
        <v>63</v>
      </c>
      <c r="C43" s="75"/>
      <c r="D43" s="75"/>
      <c r="E43" s="75"/>
      <c r="F43" s="2"/>
      <c r="G43" s="1">
        <v>12</v>
      </c>
      <c r="H43" s="1">
        <v>0.16800000000000001</v>
      </c>
      <c r="I43" s="1">
        <v>16.8</v>
      </c>
      <c r="J43" s="10">
        <f>H43*2.2</f>
        <v>0.36960000000000004</v>
      </c>
    </row>
    <row r="44" spans="1:10">
      <c r="A44" s="9">
        <v>32</v>
      </c>
      <c r="B44" s="74" t="s">
        <v>20</v>
      </c>
      <c r="C44" s="74"/>
      <c r="D44" s="74"/>
      <c r="E44" s="74"/>
      <c r="F44" s="2"/>
      <c r="G44" s="1">
        <v>226</v>
      </c>
      <c r="H44" s="2"/>
      <c r="I44" s="2"/>
      <c r="J44" s="8"/>
    </row>
    <row r="45" spans="1:10" ht="33.6" customHeight="1">
      <c r="A45" s="79" t="s">
        <v>17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0">
      <c r="A46" s="7">
        <v>33</v>
      </c>
      <c r="B46" s="74" t="s">
        <v>27</v>
      </c>
      <c r="C46" s="74"/>
      <c r="D46" s="74"/>
      <c r="E46" s="74"/>
      <c r="F46" s="4">
        <v>13.32</v>
      </c>
      <c r="G46" s="4">
        <f>F46*52.82</f>
        <v>703.56240000000003</v>
      </c>
      <c r="H46" s="4">
        <f>G46/440</f>
        <v>1.5990054545454546</v>
      </c>
      <c r="I46" s="5"/>
      <c r="J46" s="12"/>
    </row>
    <row r="47" spans="1:10" ht="46.15" customHeight="1">
      <c r="A47" s="7">
        <v>34</v>
      </c>
      <c r="B47" s="75" t="s">
        <v>28</v>
      </c>
      <c r="C47" s="75"/>
      <c r="D47" s="75"/>
      <c r="E47" s="75"/>
      <c r="F47" s="4">
        <v>11.586</v>
      </c>
      <c r="G47" s="4">
        <f>F47*52.82</f>
        <v>611.97252000000003</v>
      </c>
      <c r="H47" s="4">
        <f>G47/440</f>
        <v>1.3908466363636365</v>
      </c>
      <c r="I47" s="5"/>
      <c r="J47" s="12"/>
    </row>
    <row r="48" spans="1:10">
      <c r="A48" s="7">
        <v>35</v>
      </c>
      <c r="B48" s="74" t="s">
        <v>12</v>
      </c>
      <c r="C48" s="74"/>
      <c r="D48" s="74"/>
      <c r="E48" s="74"/>
      <c r="F48" s="4"/>
      <c r="G48" s="44" t="s">
        <v>59</v>
      </c>
      <c r="H48" s="44"/>
      <c r="I48" s="4">
        <v>8</v>
      </c>
      <c r="J48" s="25">
        <f>I48*0.000881</f>
        <v>7.0479999999999996E-3</v>
      </c>
    </row>
    <row r="49" spans="1:10">
      <c r="A49" s="9">
        <v>36</v>
      </c>
      <c r="B49" s="74" t="s">
        <v>60</v>
      </c>
      <c r="C49" s="74"/>
      <c r="D49" s="74"/>
      <c r="E49" s="74"/>
      <c r="F49" s="4"/>
      <c r="G49" s="4"/>
      <c r="H49" s="6">
        <f>(H46+H47)*0.31</f>
        <v>0.92685414818181822</v>
      </c>
      <c r="I49" s="5"/>
      <c r="J49" s="12"/>
    </row>
    <row r="50" spans="1:10">
      <c r="A50" s="9">
        <v>37</v>
      </c>
      <c r="B50" s="74" t="s">
        <v>7</v>
      </c>
      <c r="C50" s="74"/>
      <c r="D50" s="74"/>
      <c r="E50" s="74"/>
      <c r="F50" s="4">
        <v>3</v>
      </c>
      <c r="G50" s="4"/>
      <c r="H50" s="4"/>
      <c r="I50" s="5"/>
      <c r="J50" s="12"/>
    </row>
    <row r="51" spans="1:10" ht="27" customHeight="1">
      <c r="A51" s="71" t="s">
        <v>55</v>
      </c>
      <c r="B51" s="91"/>
      <c r="C51" s="91"/>
      <c r="D51" s="91"/>
      <c r="E51" s="91"/>
      <c r="F51" s="91"/>
      <c r="G51" s="91"/>
      <c r="H51" s="91"/>
      <c r="I51" s="91"/>
      <c r="J51" s="92"/>
    </row>
    <row r="52" spans="1:10" ht="15.75" thickBot="1">
      <c r="A52" s="13">
        <v>38</v>
      </c>
      <c r="B52" s="76" t="s">
        <v>19</v>
      </c>
      <c r="C52" s="77"/>
      <c r="D52" s="77"/>
      <c r="E52" s="78"/>
      <c r="F52" s="14"/>
      <c r="G52" s="14"/>
      <c r="H52" s="14"/>
      <c r="I52" s="14"/>
      <c r="J52" s="15">
        <v>3.5000000000000003E-2</v>
      </c>
    </row>
    <row r="54" spans="1:10">
      <c r="A54" s="67" t="s">
        <v>31</v>
      </c>
      <c r="B54" s="67"/>
      <c r="C54" s="67"/>
      <c r="D54" s="67"/>
      <c r="E54" s="67"/>
      <c r="F54" s="67"/>
      <c r="G54" s="67"/>
      <c r="H54" s="67"/>
      <c r="I54" s="67"/>
      <c r="J54" s="67"/>
    </row>
    <row r="56" spans="1:10">
      <c r="A56" s="67" t="s">
        <v>32</v>
      </c>
      <c r="B56" s="67"/>
      <c r="C56" s="67"/>
      <c r="D56" s="67"/>
      <c r="E56" s="67"/>
      <c r="F56" s="67"/>
      <c r="G56" s="67"/>
      <c r="H56" s="67"/>
      <c r="I56" s="67"/>
      <c r="J56" s="67"/>
    </row>
    <row r="59" spans="1:10">
      <c r="A59" s="67" t="s">
        <v>33</v>
      </c>
      <c r="B59" s="67"/>
      <c r="C59" s="67"/>
      <c r="D59" s="67"/>
      <c r="E59" s="67"/>
      <c r="F59" s="67"/>
      <c r="G59" s="67"/>
      <c r="H59" s="67"/>
      <c r="I59" s="67"/>
      <c r="J59" s="67"/>
    </row>
    <row r="60" spans="1:10" ht="2.4500000000000002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0">
      <c r="A61" s="67" t="s">
        <v>34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>
      <c r="A62" s="67" t="s">
        <v>80</v>
      </c>
      <c r="B62" s="67"/>
      <c r="C62" s="67"/>
      <c r="D62" s="67"/>
      <c r="E62" s="67"/>
      <c r="F62" s="67"/>
      <c r="G62" s="67"/>
      <c r="H62" s="67"/>
      <c r="I62" s="67"/>
      <c r="J62" s="67"/>
    </row>
    <row r="63" spans="1:10" ht="14.45" hidden="1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0">
      <c r="A64" s="67" t="s">
        <v>35</v>
      </c>
      <c r="B64" s="67"/>
      <c r="C64" s="67"/>
      <c r="D64" s="67"/>
      <c r="E64" s="67"/>
      <c r="F64" s="67"/>
      <c r="G64" s="67"/>
      <c r="H64" s="67"/>
      <c r="I64" s="67"/>
      <c r="J64" s="67"/>
    </row>
  </sheetData>
  <mergeCells count="56">
    <mergeCell ref="H1:J1"/>
    <mergeCell ref="G2:J2"/>
    <mergeCell ref="A5:J5"/>
    <mergeCell ref="B52:E52"/>
    <mergeCell ref="B41:E41"/>
    <mergeCell ref="B42:E42"/>
    <mergeCell ref="B43:E43"/>
    <mergeCell ref="B44:E44"/>
    <mergeCell ref="A45:J45"/>
    <mergeCell ref="B46:E46"/>
    <mergeCell ref="B47:E47"/>
    <mergeCell ref="B48:E48"/>
    <mergeCell ref="B49:E49"/>
    <mergeCell ref="B50:E50"/>
    <mergeCell ref="A51:J51"/>
    <mergeCell ref="B40:E40"/>
    <mergeCell ref="H3:J3"/>
    <mergeCell ref="B14:E14"/>
    <mergeCell ref="A54:J54"/>
    <mergeCell ref="A56:J56"/>
    <mergeCell ref="A59:J59"/>
    <mergeCell ref="A9:J10"/>
    <mergeCell ref="B11:E11"/>
    <mergeCell ref="B12:E12"/>
    <mergeCell ref="B39:E39"/>
    <mergeCell ref="B13:E13"/>
    <mergeCell ref="B28:E28"/>
    <mergeCell ref="B15:E15"/>
    <mergeCell ref="B16:E16"/>
    <mergeCell ref="B17:E17"/>
    <mergeCell ref="B18:E18"/>
    <mergeCell ref="B19:E19"/>
    <mergeCell ref="A63:J63"/>
    <mergeCell ref="A64:J64"/>
    <mergeCell ref="A60:J60"/>
    <mergeCell ref="B22:E22"/>
    <mergeCell ref="B23:E23"/>
    <mergeCell ref="B24:E24"/>
    <mergeCell ref="B25:E25"/>
    <mergeCell ref="B26:E26"/>
    <mergeCell ref="B27:E27"/>
    <mergeCell ref="B34:E34"/>
    <mergeCell ref="A35:J35"/>
    <mergeCell ref="B36:E36"/>
    <mergeCell ref="B37:E37"/>
    <mergeCell ref="B38:E38"/>
    <mergeCell ref="B29:E29"/>
    <mergeCell ref="B30:E30"/>
    <mergeCell ref="B20:E20"/>
    <mergeCell ref="B21:E21"/>
    <mergeCell ref="A6:J6"/>
    <mergeCell ref="A61:J61"/>
    <mergeCell ref="A62:J62"/>
    <mergeCell ref="B31:E31"/>
    <mergeCell ref="B32:E32"/>
    <mergeCell ref="B33:E33"/>
  </mergeCells>
  <pageMargins left="0.7" right="0.7" top="0.75" bottom="0.75" header="0.3" footer="0.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workbookViewId="0">
      <selection activeCell="G27" sqref="G27"/>
    </sheetView>
  </sheetViews>
  <sheetFormatPr defaultRowHeight="15"/>
  <cols>
    <col min="1" max="1" width="6.85546875" customWidth="1"/>
    <col min="5" max="5" width="9.5703125" customWidth="1"/>
    <col min="13" max="13" width="9.28515625" customWidth="1"/>
  </cols>
  <sheetData>
    <row r="1" spans="1:10" ht="14.45" customHeight="1">
      <c r="A1" s="35"/>
      <c r="B1" s="35"/>
      <c r="C1" s="35"/>
      <c r="D1" s="35"/>
      <c r="E1" s="35"/>
      <c r="F1" s="35"/>
      <c r="G1" s="35"/>
      <c r="H1" s="83" t="s">
        <v>41</v>
      </c>
      <c r="I1" s="83"/>
      <c r="J1" s="83"/>
    </row>
    <row r="2" spans="1:10" ht="14.45" customHeight="1">
      <c r="A2" s="35"/>
      <c r="B2" s="35"/>
      <c r="C2" s="35"/>
      <c r="D2" s="35"/>
      <c r="E2" s="35"/>
      <c r="F2" s="35"/>
      <c r="G2" s="84" t="s">
        <v>58</v>
      </c>
      <c r="H2" s="84"/>
      <c r="I2" s="84"/>
      <c r="J2" s="84"/>
    </row>
    <row r="3" spans="1:10" ht="14.45" customHeight="1">
      <c r="A3" s="35"/>
      <c r="B3" s="35"/>
      <c r="C3" s="35"/>
      <c r="D3" s="35"/>
      <c r="E3" s="35"/>
      <c r="F3" s="35"/>
      <c r="G3" s="40"/>
      <c r="H3" s="84" t="s">
        <v>42</v>
      </c>
      <c r="I3" s="84"/>
      <c r="J3" s="84"/>
    </row>
    <row r="4" spans="1:10" ht="14.45" customHeight="1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4.45" customHeight="1">
      <c r="A5" s="86" t="s">
        <v>67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50.45" customHeight="1">
      <c r="A6" s="85" t="s">
        <v>78</v>
      </c>
      <c r="B6" s="90"/>
      <c r="C6" s="90"/>
      <c r="D6" s="90"/>
      <c r="E6" s="90"/>
      <c r="F6" s="90"/>
      <c r="G6" s="90"/>
      <c r="H6" s="90"/>
      <c r="I6" s="90"/>
      <c r="J6" s="90"/>
    </row>
    <row r="7" spans="1:10" ht="5.4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4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>
      <c r="A9" s="80" t="s">
        <v>14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ht="15.75">
      <c r="A11" s="36" t="s">
        <v>0</v>
      </c>
      <c r="B11" s="82" t="s">
        <v>1</v>
      </c>
      <c r="C11" s="82"/>
      <c r="D11" s="82"/>
      <c r="E11" s="82"/>
      <c r="F11" s="43" t="s">
        <v>3</v>
      </c>
      <c r="G11" s="43" t="s">
        <v>15</v>
      </c>
      <c r="H11" s="43" t="s">
        <v>4</v>
      </c>
      <c r="I11" s="38" t="s">
        <v>11</v>
      </c>
      <c r="J11" s="39" t="s">
        <v>43</v>
      </c>
    </row>
    <row r="12" spans="1:10">
      <c r="A12" s="7">
        <v>1</v>
      </c>
      <c r="B12" s="74" t="s">
        <v>2</v>
      </c>
      <c r="C12" s="74"/>
      <c r="D12" s="74"/>
      <c r="E12" s="74"/>
      <c r="F12" s="1">
        <v>20.61</v>
      </c>
      <c r="G12" s="1">
        <f>F12/15</f>
        <v>1.3739999999999999</v>
      </c>
      <c r="H12" s="1"/>
      <c r="I12" s="2"/>
      <c r="J12" s="8"/>
    </row>
    <row r="13" spans="1:10" ht="20.45" customHeight="1">
      <c r="A13" s="7">
        <v>2</v>
      </c>
      <c r="B13" s="74" t="s">
        <v>5</v>
      </c>
      <c r="C13" s="74"/>
      <c r="D13" s="74"/>
      <c r="E13" s="74"/>
      <c r="F13" s="1">
        <v>34.39</v>
      </c>
      <c r="G13" s="1">
        <f>F13*52.82</f>
        <v>1816.4798000000001</v>
      </c>
      <c r="H13" s="1">
        <f>G13/440</f>
        <v>4.1283631818181821</v>
      </c>
      <c r="I13" s="2"/>
      <c r="J13" s="8"/>
    </row>
    <row r="14" spans="1:10" ht="44.45" customHeight="1">
      <c r="A14" s="7">
        <v>3</v>
      </c>
      <c r="B14" s="75" t="s">
        <v>23</v>
      </c>
      <c r="C14" s="75"/>
      <c r="D14" s="75"/>
      <c r="E14" s="75"/>
      <c r="F14" s="1">
        <v>252.1</v>
      </c>
      <c r="G14" s="1">
        <f>F14*52.82</f>
        <v>13315.922</v>
      </c>
      <c r="H14" s="1">
        <f>G14/621</f>
        <v>21.44270853462158</v>
      </c>
      <c r="I14" s="2"/>
      <c r="J14" s="8"/>
    </row>
    <row r="15" spans="1:10" ht="28.9" customHeight="1">
      <c r="A15" s="7">
        <v>4</v>
      </c>
      <c r="B15" s="75" t="s">
        <v>24</v>
      </c>
      <c r="C15" s="75"/>
      <c r="D15" s="75"/>
      <c r="E15" s="75"/>
      <c r="F15" s="1">
        <v>73.52</v>
      </c>
      <c r="G15" s="1">
        <f>F15*52.82</f>
        <v>3883.3263999999999</v>
      </c>
      <c r="H15" s="1">
        <f>G15/440</f>
        <v>8.8257418181818181</v>
      </c>
      <c r="I15" s="2"/>
      <c r="J15" s="8"/>
    </row>
    <row r="16" spans="1:10" ht="31.9" customHeight="1">
      <c r="A16" s="7">
        <v>5</v>
      </c>
      <c r="B16" s="87" t="s">
        <v>25</v>
      </c>
      <c r="C16" s="88"/>
      <c r="D16" s="88"/>
      <c r="E16" s="89"/>
      <c r="F16" s="1">
        <v>136.28</v>
      </c>
      <c r="G16" s="1">
        <f>F16*52.82</f>
        <v>7198.3096000000005</v>
      </c>
      <c r="H16" s="1">
        <f>G16/440</f>
        <v>16.359794545454548</v>
      </c>
      <c r="I16" s="2"/>
      <c r="J16" s="8"/>
    </row>
    <row r="17" spans="1:10" ht="30" customHeight="1">
      <c r="A17" s="7">
        <v>6</v>
      </c>
      <c r="B17" s="75" t="s">
        <v>22</v>
      </c>
      <c r="C17" s="75"/>
      <c r="D17" s="75"/>
      <c r="E17" s="75"/>
      <c r="F17" s="1">
        <v>295.95</v>
      </c>
      <c r="G17" s="1">
        <f>F17*12.4</f>
        <v>3669.7799999999997</v>
      </c>
      <c r="H17" s="1">
        <f>G17/65</f>
        <v>56.458153846153841</v>
      </c>
      <c r="I17" s="2"/>
      <c r="J17" s="8"/>
    </row>
    <row r="18" spans="1:10">
      <c r="A18" s="9">
        <v>7</v>
      </c>
      <c r="B18" s="74" t="s">
        <v>60</v>
      </c>
      <c r="C18" s="74"/>
      <c r="D18" s="74"/>
      <c r="E18" s="74"/>
      <c r="F18" s="1"/>
      <c r="G18" s="1"/>
      <c r="H18" s="3">
        <v>21.93</v>
      </c>
      <c r="I18" s="2"/>
      <c r="J18" s="8"/>
    </row>
    <row r="19" spans="1:10">
      <c r="A19" s="9">
        <v>8</v>
      </c>
      <c r="B19" s="74" t="s">
        <v>75</v>
      </c>
      <c r="C19" s="74"/>
      <c r="D19" s="74"/>
      <c r="E19" s="74"/>
      <c r="F19" s="1">
        <v>319</v>
      </c>
      <c r="G19" s="1">
        <f>F19*1.66</f>
        <v>529.54</v>
      </c>
      <c r="H19" s="1">
        <f>G19/20.75</f>
        <v>25.52</v>
      </c>
      <c r="I19" s="2"/>
      <c r="J19" s="8"/>
    </row>
    <row r="20" spans="1:10" ht="15.75" thickBot="1">
      <c r="A20" s="7">
        <v>9</v>
      </c>
      <c r="B20" s="76" t="s">
        <v>72</v>
      </c>
      <c r="C20" s="77"/>
      <c r="D20" s="77"/>
      <c r="E20" s="78"/>
      <c r="F20" s="50">
        <v>18.8</v>
      </c>
      <c r="G20" s="50">
        <f>F20*1.66</f>
        <v>31.207999999999998</v>
      </c>
      <c r="H20" s="50">
        <f>G20/20.75</f>
        <v>1.504</v>
      </c>
      <c r="I20" s="14"/>
      <c r="J20" s="15"/>
    </row>
    <row r="21" spans="1:10" ht="15.75" thickBot="1">
      <c r="A21" s="9">
        <v>10</v>
      </c>
      <c r="B21" s="76" t="s">
        <v>76</v>
      </c>
      <c r="C21" s="77"/>
      <c r="D21" s="77"/>
      <c r="E21" s="78"/>
      <c r="F21" s="50">
        <v>39.200000000000003</v>
      </c>
      <c r="G21" s="50">
        <f>F21*1.66</f>
        <v>65.072000000000003</v>
      </c>
      <c r="H21" s="50">
        <f>G21/20.75</f>
        <v>3.1360000000000001</v>
      </c>
      <c r="I21" s="14"/>
      <c r="J21" s="15"/>
    </row>
    <row r="22" spans="1:10">
      <c r="A22" s="9">
        <v>11</v>
      </c>
      <c r="B22" s="74" t="s">
        <v>7</v>
      </c>
      <c r="C22" s="74"/>
      <c r="D22" s="74"/>
      <c r="E22" s="74"/>
      <c r="F22" s="1">
        <v>153.22200000000001</v>
      </c>
      <c r="G22" s="1"/>
      <c r="H22" s="1"/>
      <c r="I22" s="2"/>
      <c r="J22" s="8"/>
    </row>
    <row r="23" spans="1:10">
      <c r="A23" s="7">
        <v>12</v>
      </c>
      <c r="B23" s="68" t="s">
        <v>26</v>
      </c>
      <c r="C23" s="69"/>
      <c r="D23" s="69"/>
      <c r="E23" s="70"/>
      <c r="F23" s="1">
        <v>40.32</v>
      </c>
      <c r="G23" s="1">
        <v>40.32</v>
      </c>
      <c r="H23" s="1">
        <v>0.81</v>
      </c>
      <c r="I23" s="2"/>
      <c r="J23" s="8"/>
    </row>
    <row r="24" spans="1:10">
      <c r="A24" s="9">
        <v>13</v>
      </c>
      <c r="B24" s="74" t="s">
        <v>51</v>
      </c>
      <c r="C24" s="74"/>
      <c r="D24" s="74"/>
      <c r="E24" s="74"/>
      <c r="F24" s="1">
        <v>58</v>
      </c>
      <c r="G24" s="1">
        <f>F24*4.66</f>
        <v>270.28000000000003</v>
      </c>
      <c r="H24" s="1"/>
      <c r="I24" s="2"/>
      <c r="J24" s="8"/>
    </row>
    <row r="25" spans="1:10">
      <c r="A25" s="9">
        <v>14</v>
      </c>
      <c r="B25" s="74" t="s">
        <v>50</v>
      </c>
      <c r="C25" s="74"/>
      <c r="D25" s="74"/>
      <c r="E25" s="74"/>
      <c r="F25" s="1"/>
      <c r="G25" s="1">
        <v>296</v>
      </c>
      <c r="H25" s="1"/>
      <c r="I25" s="1"/>
      <c r="J25" s="10"/>
    </row>
    <row r="26" spans="1:10">
      <c r="A26" s="7">
        <v>15</v>
      </c>
      <c r="B26" s="74" t="s">
        <v>8</v>
      </c>
      <c r="C26" s="74"/>
      <c r="D26" s="74"/>
      <c r="E26" s="74"/>
      <c r="F26" s="1"/>
      <c r="G26" s="1"/>
      <c r="H26" s="1"/>
      <c r="I26" s="1">
        <v>29.72</v>
      </c>
      <c r="J26" s="21">
        <f>I26*0.00689</f>
        <v>0.2047708</v>
      </c>
    </row>
    <row r="27" spans="1:10">
      <c r="A27" s="9">
        <v>16</v>
      </c>
      <c r="B27" s="74" t="s">
        <v>9</v>
      </c>
      <c r="C27" s="74"/>
      <c r="D27" s="74"/>
      <c r="E27" s="74"/>
      <c r="F27" s="1"/>
      <c r="G27" s="1"/>
      <c r="H27" s="1"/>
      <c r="I27" s="1">
        <v>17.28</v>
      </c>
      <c r="J27" s="21">
        <f>I27*0.01065</f>
        <v>0.184032</v>
      </c>
    </row>
    <row r="28" spans="1:10">
      <c r="A28" s="9">
        <v>17</v>
      </c>
      <c r="B28" s="74" t="s">
        <v>10</v>
      </c>
      <c r="C28" s="74"/>
      <c r="D28" s="74"/>
      <c r="E28" s="74"/>
      <c r="F28" s="1"/>
      <c r="G28" s="1"/>
      <c r="H28" s="1"/>
      <c r="I28" s="1"/>
      <c r="J28" s="10"/>
    </row>
    <row r="29" spans="1:10">
      <c r="A29" s="7">
        <v>18</v>
      </c>
      <c r="B29" s="74" t="s">
        <v>12</v>
      </c>
      <c r="C29" s="74"/>
      <c r="D29" s="74"/>
      <c r="E29" s="74"/>
      <c r="F29" s="1"/>
      <c r="G29" s="1"/>
      <c r="H29" s="1"/>
      <c r="I29" s="1">
        <v>188</v>
      </c>
      <c r="J29" s="10">
        <f>I29*0.000881</f>
        <v>0.165628</v>
      </c>
    </row>
    <row r="30" spans="1:10">
      <c r="A30" s="9">
        <v>19</v>
      </c>
      <c r="B30" s="74" t="s">
        <v>13</v>
      </c>
      <c r="C30" s="74"/>
      <c r="D30" s="74"/>
      <c r="E30" s="74"/>
      <c r="F30" s="1"/>
      <c r="G30" s="1"/>
      <c r="H30" s="1"/>
      <c r="I30" s="1">
        <v>47</v>
      </c>
      <c r="J30" s="21">
        <f>I30*0.00047</f>
        <v>2.2089999999999999E-2</v>
      </c>
    </row>
    <row r="31" spans="1:10" ht="27" customHeight="1">
      <c r="A31" s="9">
        <v>20</v>
      </c>
      <c r="B31" s="75" t="s">
        <v>66</v>
      </c>
      <c r="C31" s="75"/>
      <c r="D31" s="75"/>
      <c r="E31" s="75"/>
      <c r="F31" s="2"/>
      <c r="G31" s="2">
        <v>24</v>
      </c>
      <c r="H31" s="1">
        <v>1.175</v>
      </c>
      <c r="I31" s="1">
        <v>47</v>
      </c>
      <c r="J31" s="10">
        <f>H31*2.2</f>
        <v>2.5850000000000004</v>
      </c>
    </row>
    <row r="32" spans="1:10">
      <c r="A32" s="7">
        <v>21</v>
      </c>
      <c r="B32" s="74" t="s">
        <v>61</v>
      </c>
      <c r="C32" s="74"/>
      <c r="D32" s="74"/>
      <c r="E32" s="74"/>
      <c r="F32" s="2"/>
      <c r="G32" s="2">
        <v>5</v>
      </c>
      <c r="H32" s="29">
        <v>0.77300000000000002</v>
      </c>
      <c r="I32" s="31">
        <v>15</v>
      </c>
      <c r="J32" s="32">
        <f>H32*2.2</f>
        <v>1.7006000000000001</v>
      </c>
    </row>
    <row r="33" spans="1:18">
      <c r="A33" s="9">
        <v>22</v>
      </c>
      <c r="B33" s="74" t="s">
        <v>30</v>
      </c>
      <c r="C33" s="74"/>
      <c r="D33" s="74"/>
      <c r="E33" s="74"/>
      <c r="F33" s="2"/>
      <c r="G33" s="2">
        <v>862</v>
      </c>
      <c r="H33" s="2"/>
      <c r="I33" s="2"/>
      <c r="J33" s="8"/>
    </row>
    <row r="34" spans="1:18">
      <c r="A34" s="9">
        <v>23</v>
      </c>
      <c r="B34" s="74" t="s">
        <v>29</v>
      </c>
      <c r="C34" s="74"/>
      <c r="D34" s="74"/>
      <c r="E34" s="74"/>
      <c r="F34" s="2"/>
      <c r="G34" s="2"/>
      <c r="H34" s="2"/>
      <c r="I34" s="2"/>
      <c r="J34" s="8"/>
    </row>
    <row r="35" spans="1:18" ht="31.15" customHeight="1">
      <c r="A35" s="79" t="s">
        <v>16</v>
      </c>
      <c r="B35" s="80"/>
      <c r="C35" s="80"/>
      <c r="D35" s="80"/>
      <c r="E35" s="80"/>
      <c r="F35" s="80"/>
      <c r="G35" s="80"/>
      <c r="H35" s="80"/>
      <c r="I35" s="80"/>
      <c r="J35" s="81"/>
    </row>
    <row r="36" spans="1:18" ht="32.450000000000003" customHeight="1">
      <c r="A36" s="9">
        <v>24</v>
      </c>
      <c r="B36" s="75" t="s">
        <v>94</v>
      </c>
      <c r="C36" s="75"/>
      <c r="D36" s="75"/>
      <c r="E36" s="75"/>
      <c r="F36" s="1">
        <v>84.87</v>
      </c>
      <c r="G36" s="1">
        <f>F36*12.4</f>
        <v>1052.3880000000001</v>
      </c>
      <c r="H36" s="1">
        <f>G36/138</f>
        <v>7.6260000000000012</v>
      </c>
      <c r="I36" s="2"/>
      <c r="J36" s="8"/>
    </row>
    <row r="37" spans="1:18">
      <c r="A37" s="9">
        <v>25</v>
      </c>
      <c r="B37" s="74" t="s">
        <v>60</v>
      </c>
      <c r="C37" s="74"/>
      <c r="D37" s="74"/>
      <c r="E37" s="74"/>
      <c r="F37" s="1"/>
      <c r="G37" s="1"/>
      <c r="H37" s="3">
        <f>H36*0.11</f>
        <v>0.83886000000000016</v>
      </c>
      <c r="I37" s="2"/>
      <c r="J37" s="8"/>
    </row>
    <row r="38" spans="1:18">
      <c r="A38" s="9">
        <v>26</v>
      </c>
      <c r="B38" s="74" t="s">
        <v>7</v>
      </c>
      <c r="C38" s="74"/>
      <c r="D38" s="74"/>
      <c r="E38" s="74"/>
      <c r="F38" s="1">
        <v>10.5</v>
      </c>
      <c r="G38" s="1"/>
      <c r="H38" s="1"/>
      <c r="I38" s="2"/>
      <c r="J38" s="8"/>
    </row>
    <row r="39" spans="1:18">
      <c r="A39" s="9">
        <v>27</v>
      </c>
      <c r="B39" s="68" t="s">
        <v>26</v>
      </c>
      <c r="C39" s="69"/>
      <c r="D39" s="69"/>
      <c r="E39" s="70"/>
      <c r="F39" s="1">
        <v>5.6</v>
      </c>
      <c r="G39" s="1">
        <v>5.6</v>
      </c>
      <c r="H39" s="1">
        <v>0.112</v>
      </c>
      <c r="I39" s="2"/>
      <c r="J39" s="8"/>
    </row>
    <row r="40" spans="1:18">
      <c r="A40" s="9">
        <v>28</v>
      </c>
      <c r="B40" s="74" t="s">
        <v>52</v>
      </c>
      <c r="C40" s="74"/>
      <c r="D40" s="74"/>
      <c r="E40" s="74"/>
      <c r="F40" s="1"/>
      <c r="G40" s="1">
        <v>102</v>
      </c>
      <c r="H40" s="1"/>
      <c r="I40" s="1"/>
      <c r="J40" s="10"/>
      <c r="R40" s="30"/>
    </row>
    <row r="41" spans="1:18">
      <c r="A41" s="9">
        <v>29</v>
      </c>
      <c r="B41" s="74" t="s">
        <v>12</v>
      </c>
      <c r="C41" s="74"/>
      <c r="D41" s="74"/>
      <c r="E41" s="74"/>
      <c r="F41" s="1"/>
      <c r="G41" s="1"/>
      <c r="H41" s="1"/>
      <c r="I41" s="1">
        <v>44.8</v>
      </c>
      <c r="J41" s="10">
        <f>I41*0.000881</f>
        <v>3.9468799999999998E-2</v>
      </c>
      <c r="R41" s="30"/>
    </row>
    <row r="42" spans="1:18">
      <c r="A42" s="9">
        <v>30</v>
      </c>
      <c r="B42" s="74" t="s">
        <v>13</v>
      </c>
      <c r="C42" s="74"/>
      <c r="D42" s="74"/>
      <c r="E42" s="74"/>
      <c r="F42" s="1"/>
      <c r="G42" s="1"/>
      <c r="H42" s="1"/>
      <c r="I42" s="1">
        <v>11.2</v>
      </c>
      <c r="J42" s="21">
        <f>I42*0.00047</f>
        <v>5.2639999999999996E-3</v>
      </c>
    </row>
    <row r="43" spans="1:18" ht="29.45" customHeight="1">
      <c r="A43" s="9">
        <v>31</v>
      </c>
      <c r="B43" s="75" t="s">
        <v>66</v>
      </c>
      <c r="C43" s="75"/>
      <c r="D43" s="75"/>
      <c r="E43" s="75"/>
      <c r="F43" s="2"/>
      <c r="G43" s="2">
        <v>8</v>
      </c>
      <c r="H43" s="1">
        <v>0.11</v>
      </c>
      <c r="I43" s="1">
        <v>11.2</v>
      </c>
      <c r="J43" s="10">
        <f>H43*2.2</f>
        <v>0.24200000000000002</v>
      </c>
    </row>
    <row r="44" spans="1:18">
      <c r="A44" s="9">
        <v>32</v>
      </c>
      <c r="B44" s="74" t="s">
        <v>20</v>
      </c>
      <c r="C44" s="74"/>
      <c r="D44" s="74"/>
      <c r="E44" s="74"/>
      <c r="F44" s="2"/>
      <c r="G44" s="2">
        <v>102</v>
      </c>
      <c r="H44" s="2"/>
      <c r="I44" s="2"/>
      <c r="J44" s="8"/>
    </row>
    <row r="45" spans="1:18" ht="22.9" customHeight="1">
      <c r="A45" s="79" t="s">
        <v>17</v>
      </c>
      <c r="B45" s="80"/>
      <c r="C45" s="80"/>
      <c r="D45" s="80"/>
      <c r="E45" s="80"/>
      <c r="F45" s="80"/>
      <c r="G45" s="80"/>
      <c r="H45" s="80"/>
      <c r="I45" s="80"/>
      <c r="J45" s="81"/>
    </row>
    <row r="46" spans="1:18">
      <c r="A46" s="7">
        <v>33</v>
      </c>
      <c r="B46" s="74" t="s">
        <v>27</v>
      </c>
      <c r="C46" s="74"/>
      <c r="D46" s="74"/>
      <c r="E46" s="74"/>
      <c r="F46" s="4">
        <v>58.652000000000001</v>
      </c>
      <c r="G46" s="4">
        <f>F46*52.82</f>
        <v>3097.9986400000003</v>
      </c>
      <c r="H46" s="4">
        <f>G46/440</f>
        <v>7.0409060000000006</v>
      </c>
      <c r="I46" s="5"/>
      <c r="J46" s="12"/>
    </row>
    <row r="47" spans="1:18" ht="42" customHeight="1">
      <c r="A47" s="7">
        <v>34</v>
      </c>
      <c r="B47" s="75" t="s">
        <v>28</v>
      </c>
      <c r="C47" s="75"/>
      <c r="D47" s="75"/>
      <c r="E47" s="75"/>
      <c r="F47" s="4">
        <v>21.998999999999999</v>
      </c>
      <c r="G47" s="4">
        <f>F47*52.82</f>
        <v>1161.9871799999999</v>
      </c>
      <c r="H47" s="4">
        <f>G47/440</f>
        <v>2.6408799545454542</v>
      </c>
      <c r="I47" s="5"/>
      <c r="J47" s="12"/>
    </row>
    <row r="48" spans="1:18">
      <c r="A48" s="7">
        <v>35</v>
      </c>
      <c r="B48" s="74" t="s">
        <v>12</v>
      </c>
      <c r="C48" s="74"/>
      <c r="D48" s="74"/>
      <c r="E48" s="74"/>
      <c r="F48" s="4"/>
      <c r="G48" s="44" t="s">
        <v>18</v>
      </c>
      <c r="H48" s="4"/>
      <c r="I48" s="4">
        <v>16</v>
      </c>
      <c r="J48" s="25">
        <f>I48*0.000881</f>
        <v>1.4095999999999999E-2</v>
      </c>
    </row>
    <row r="49" spans="1:10">
      <c r="A49" s="9">
        <v>36</v>
      </c>
      <c r="B49" s="74" t="s">
        <v>60</v>
      </c>
      <c r="C49" s="74"/>
      <c r="D49" s="74"/>
      <c r="E49" s="74"/>
      <c r="F49" s="4"/>
      <c r="G49" s="4"/>
      <c r="H49" s="6">
        <v>3</v>
      </c>
      <c r="I49" s="5"/>
      <c r="J49" s="12"/>
    </row>
    <row r="50" spans="1:10">
      <c r="A50" s="9">
        <v>37</v>
      </c>
      <c r="B50" s="74" t="s">
        <v>7</v>
      </c>
      <c r="C50" s="74"/>
      <c r="D50" s="74"/>
      <c r="E50" s="74"/>
      <c r="F50" s="4">
        <v>3</v>
      </c>
      <c r="G50" s="4"/>
      <c r="H50" s="4"/>
      <c r="I50" s="5"/>
      <c r="J50" s="12"/>
    </row>
    <row r="51" spans="1:10" ht="22.15" customHeight="1">
      <c r="A51" s="71" t="s">
        <v>55</v>
      </c>
      <c r="B51" s="91"/>
      <c r="C51" s="91"/>
      <c r="D51" s="91"/>
      <c r="E51" s="91"/>
      <c r="F51" s="91"/>
      <c r="G51" s="91"/>
      <c r="H51" s="91"/>
      <c r="I51" s="91"/>
      <c r="J51" s="92"/>
    </row>
    <row r="52" spans="1:10" ht="15.75" thickBot="1">
      <c r="A52" s="13">
        <v>38</v>
      </c>
      <c r="B52" s="76" t="s">
        <v>19</v>
      </c>
      <c r="C52" s="77"/>
      <c r="D52" s="77"/>
      <c r="E52" s="78"/>
      <c r="F52" s="14"/>
      <c r="G52" s="14"/>
      <c r="H52" s="14"/>
      <c r="I52" s="14"/>
      <c r="J52" s="15">
        <v>4.4999999999999998E-2</v>
      </c>
    </row>
    <row r="54" spans="1:10">
      <c r="A54" s="67" t="s">
        <v>31</v>
      </c>
      <c r="B54" s="67"/>
      <c r="C54" s="67"/>
      <c r="D54" s="67"/>
      <c r="E54" s="67"/>
      <c r="F54" s="67"/>
      <c r="G54" s="67"/>
      <c r="H54" s="67"/>
      <c r="I54" s="67"/>
      <c r="J54" s="67"/>
    </row>
    <row r="56" spans="1:10">
      <c r="A56" s="67" t="s">
        <v>32</v>
      </c>
      <c r="B56" s="67"/>
      <c r="C56" s="67"/>
      <c r="D56" s="67"/>
      <c r="E56" s="67"/>
      <c r="F56" s="67"/>
      <c r="G56" s="67"/>
      <c r="H56" s="67"/>
      <c r="I56" s="67"/>
      <c r="J56" s="67"/>
    </row>
    <row r="59" spans="1:10">
      <c r="A59" s="67" t="s">
        <v>33</v>
      </c>
      <c r="B59" s="67"/>
      <c r="C59" s="67"/>
      <c r="D59" s="67"/>
      <c r="E59" s="67"/>
      <c r="F59" s="67"/>
      <c r="G59" s="67"/>
      <c r="H59" s="67"/>
      <c r="I59" s="67"/>
      <c r="J59" s="67"/>
    </row>
    <row r="60" spans="1:10" ht="3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0">
      <c r="A61" s="67" t="s">
        <v>34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 ht="13.9" customHeight="1">
      <c r="A62" s="67" t="s">
        <v>80</v>
      </c>
      <c r="B62" s="67"/>
      <c r="C62" s="67"/>
      <c r="D62" s="67"/>
      <c r="E62" s="67"/>
      <c r="F62" s="67"/>
      <c r="G62" s="67"/>
      <c r="H62" s="67"/>
      <c r="I62" s="67"/>
      <c r="J62" s="67"/>
    </row>
    <row r="63" spans="1:10" ht="7.15" hidden="1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0">
      <c r="A64" s="67" t="s">
        <v>35</v>
      </c>
      <c r="B64" s="67"/>
      <c r="C64" s="67"/>
      <c r="D64" s="67"/>
      <c r="E64" s="67"/>
      <c r="F64" s="67"/>
      <c r="G64" s="67"/>
      <c r="H64" s="67"/>
      <c r="I64" s="67"/>
      <c r="J64" s="67"/>
    </row>
  </sheetData>
  <mergeCells count="56">
    <mergeCell ref="A5:J5"/>
    <mergeCell ref="H1:J1"/>
    <mergeCell ref="G2:J2"/>
    <mergeCell ref="B52:E52"/>
    <mergeCell ref="B41:E41"/>
    <mergeCell ref="B42:E42"/>
    <mergeCell ref="B43:E43"/>
    <mergeCell ref="B44:E44"/>
    <mergeCell ref="A45:J45"/>
    <mergeCell ref="B46:E46"/>
    <mergeCell ref="B47:E47"/>
    <mergeCell ref="B48:E48"/>
    <mergeCell ref="B49:E49"/>
    <mergeCell ref="B50:E50"/>
    <mergeCell ref="A51:J51"/>
    <mergeCell ref="B40:E40"/>
    <mergeCell ref="H3:J3"/>
    <mergeCell ref="B14:E14"/>
    <mergeCell ref="A54:J54"/>
    <mergeCell ref="A56:J56"/>
    <mergeCell ref="A59:J59"/>
    <mergeCell ref="A9:J10"/>
    <mergeCell ref="B11:E11"/>
    <mergeCell ref="B12:E12"/>
    <mergeCell ref="B39:E39"/>
    <mergeCell ref="B13:E13"/>
    <mergeCell ref="B28:E28"/>
    <mergeCell ref="B15:E15"/>
    <mergeCell ref="B16:E16"/>
    <mergeCell ref="B17:E17"/>
    <mergeCell ref="B18:E18"/>
    <mergeCell ref="B19:E19"/>
    <mergeCell ref="A63:J63"/>
    <mergeCell ref="A64:J64"/>
    <mergeCell ref="A60:J60"/>
    <mergeCell ref="B22:E22"/>
    <mergeCell ref="B23:E23"/>
    <mergeCell ref="B24:E24"/>
    <mergeCell ref="B25:E25"/>
    <mergeCell ref="B26:E26"/>
    <mergeCell ref="B27:E27"/>
    <mergeCell ref="B34:E34"/>
    <mergeCell ref="A35:J35"/>
    <mergeCell ref="B36:E36"/>
    <mergeCell ref="B37:E37"/>
    <mergeCell ref="B38:E38"/>
    <mergeCell ref="B29:E29"/>
    <mergeCell ref="B30:E30"/>
    <mergeCell ref="B20:E20"/>
    <mergeCell ref="B21:E21"/>
    <mergeCell ref="A6:J6"/>
    <mergeCell ref="A61:J61"/>
    <mergeCell ref="A62:J62"/>
    <mergeCell ref="B31:E31"/>
    <mergeCell ref="B32:E32"/>
    <mergeCell ref="B33:E33"/>
  </mergeCells>
  <pageMargins left="0.7" right="0.7" top="0.75" bottom="0.75" header="0.3" footer="0.3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I21" sqref="I21"/>
    </sheetView>
  </sheetViews>
  <sheetFormatPr defaultRowHeight="15"/>
  <cols>
    <col min="1" max="1" width="7.28515625" customWidth="1"/>
    <col min="5" max="5" width="7.7109375" customWidth="1"/>
    <col min="6" max="6" width="1.28515625" hidden="1" customWidth="1"/>
    <col min="8" max="8" width="12.42578125" customWidth="1"/>
    <col min="11" max="11" width="0.42578125" customWidth="1"/>
  </cols>
  <sheetData>
    <row r="1" spans="1:11" ht="18.75">
      <c r="A1" s="35"/>
      <c r="B1" s="35"/>
      <c r="C1" s="35"/>
      <c r="D1" s="35"/>
      <c r="E1" s="35"/>
      <c r="F1" s="35"/>
      <c r="G1" s="35"/>
      <c r="H1" s="40"/>
      <c r="I1" s="99" t="s">
        <v>41</v>
      </c>
      <c r="J1" s="99"/>
      <c r="K1" s="99"/>
    </row>
    <row r="2" spans="1:11" ht="18.75">
      <c r="A2" s="35"/>
      <c r="B2" s="35"/>
      <c r="C2" s="35"/>
      <c r="D2" s="35"/>
      <c r="E2" s="35"/>
      <c r="F2" s="35"/>
      <c r="G2" s="35"/>
      <c r="H2" s="84" t="s">
        <v>58</v>
      </c>
      <c r="I2" s="84"/>
      <c r="J2" s="84"/>
      <c r="K2" s="84"/>
    </row>
    <row r="3" spans="1:11" ht="19.899999999999999" customHeight="1">
      <c r="A3" s="35"/>
      <c r="B3" s="35"/>
      <c r="C3" s="35"/>
      <c r="D3" s="35"/>
      <c r="E3" s="35"/>
      <c r="F3" s="35"/>
      <c r="G3" s="35"/>
      <c r="H3" s="84" t="s">
        <v>42</v>
      </c>
      <c r="I3" s="84"/>
      <c r="J3" s="84"/>
      <c r="K3" s="84"/>
    </row>
    <row r="4" spans="1:11" ht="19.899999999999999" customHeight="1">
      <c r="A4" s="35"/>
      <c r="B4" s="35"/>
      <c r="C4" s="35"/>
      <c r="D4" s="35"/>
      <c r="E4" s="35"/>
      <c r="F4" s="35"/>
      <c r="G4" s="35"/>
      <c r="H4" s="41"/>
      <c r="I4" s="41"/>
      <c r="J4" s="41"/>
      <c r="K4" s="41"/>
    </row>
    <row r="5" spans="1:11" ht="15.75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>
      <c r="B6" s="95" t="s">
        <v>47</v>
      </c>
      <c r="C6" s="95"/>
      <c r="D6" s="95"/>
      <c r="E6" s="95"/>
      <c r="F6" s="95"/>
      <c r="G6" s="95"/>
      <c r="H6" s="95"/>
      <c r="I6" s="95"/>
      <c r="J6" s="95"/>
    </row>
    <row r="7" spans="1:11" ht="14.45" customHeight="1">
      <c r="A7" s="101" t="s">
        <v>79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29.45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12" spans="1:11">
      <c r="A12" s="34" t="s">
        <v>0</v>
      </c>
      <c r="B12" s="98" t="s">
        <v>37</v>
      </c>
      <c r="C12" s="98"/>
      <c r="D12" s="98"/>
      <c r="E12" s="98"/>
      <c r="F12" s="98"/>
      <c r="G12" s="34" t="s">
        <v>38</v>
      </c>
      <c r="H12" s="98" t="s">
        <v>39</v>
      </c>
      <c r="I12" s="98"/>
      <c r="J12" s="98"/>
      <c r="K12" s="98"/>
    </row>
    <row r="13" spans="1:11">
      <c r="A13" s="33">
        <v>1</v>
      </c>
      <c r="B13" s="97" t="s">
        <v>46</v>
      </c>
      <c r="C13" s="97"/>
      <c r="D13" s="97"/>
      <c r="E13" s="97"/>
      <c r="F13" s="97"/>
      <c r="G13" s="42" t="s">
        <v>43</v>
      </c>
      <c r="H13" s="96" t="s">
        <v>49</v>
      </c>
      <c r="I13" s="96"/>
      <c r="J13" s="96"/>
      <c r="K13" s="96"/>
    </row>
    <row r="14" spans="1:11">
      <c r="A14" s="33">
        <v>2</v>
      </c>
      <c r="B14" s="97" t="s">
        <v>45</v>
      </c>
      <c r="C14" s="97"/>
      <c r="D14" s="97"/>
      <c r="E14" s="97"/>
      <c r="F14" s="97"/>
      <c r="G14" s="42" t="s">
        <v>4</v>
      </c>
      <c r="H14" s="96">
        <v>0.76</v>
      </c>
      <c r="I14" s="96"/>
      <c r="J14" s="96"/>
      <c r="K14" s="96"/>
    </row>
    <row r="15" spans="1:11">
      <c r="A15" s="33">
        <v>3</v>
      </c>
      <c r="B15" s="97" t="s">
        <v>44</v>
      </c>
      <c r="C15" s="97"/>
      <c r="D15" s="97"/>
      <c r="E15" s="97"/>
      <c r="F15" s="97"/>
      <c r="G15" s="42" t="s">
        <v>4</v>
      </c>
      <c r="H15" s="96">
        <v>0.74</v>
      </c>
      <c r="I15" s="96"/>
      <c r="J15" s="96"/>
      <c r="K15" s="96"/>
    </row>
    <row r="16" spans="1:11">
      <c r="A16" s="33">
        <v>4</v>
      </c>
      <c r="B16" s="97" t="s">
        <v>40</v>
      </c>
      <c r="C16" s="97"/>
      <c r="D16" s="97"/>
      <c r="E16" s="97"/>
      <c r="F16" s="97"/>
      <c r="G16" s="42" t="s">
        <v>70</v>
      </c>
      <c r="H16" s="96" t="s">
        <v>48</v>
      </c>
      <c r="I16" s="96"/>
      <c r="J16" s="96"/>
      <c r="K16" s="96"/>
    </row>
    <row r="18" spans="1:11" ht="15.75">
      <c r="A18" s="103" t="s">
        <v>71</v>
      </c>
      <c r="B18" s="103"/>
      <c r="C18" s="103"/>
    </row>
    <row r="20" spans="1:11">
      <c r="A20" s="67" t="s">
        <v>31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2" spans="1:11">
      <c r="A22" s="67" t="s">
        <v>32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5" spans="1:11">
      <c r="A25" s="67" t="s">
        <v>33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ht="4.9000000000000004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>
      <c r="A27" s="67" t="s">
        <v>34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>
      <c r="A28" s="67" t="s">
        <v>81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ht="4.1500000000000004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>
      <c r="A30" s="67" t="s">
        <v>35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</sheetData>
  <mergeCells count="25">
    <mergeCell ref="B13:F13"/>
    <mergeCell ref="B12:F12"/>
    <mergeCell ref="A29:K29"/>
    <mergeCell ref="I1:K1"/>
    <mergeCell ref="H2:K2"/>
    <mergeCell ref="H3:K3"/>
    <mergeCell ref="A5:K5"/>
    <mergeCell ref="A7:K8"/>
    <mergeCell ref="A18:C18"/>
    <mergeCell ref="A30:K30"/>
    <mergeCell ref="B6:J6"/>
    <mergeCell ref="A20:K20"/>
    <mergeCell ref="A22:K22"/>
    <mergeCell ref="A25:K25"/>
    <mergeCell ref="A26:K26"/>
    <mergeCell ref="A27:K27"/>
    <mergeCell ref="A28:K28"/>
    <mergeCell ref="H14:K14"/>
    <mergeCell ref="B14:F14"/>
    <mergeCell ref="B15:F15"/>
    <mergeCell ref="B16:F16"/>
    <mergeCell ref="H15:K15"/>
    <mergeCell ref="H16:K16"/>
    <mergeCell ref="H12:K12"/>
    <mergeCell ref="H13:K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Q15"/>
  <sheetViews>
    <sheetView tabSelected="1" workbookViewId="0">
      <selection activeCell="K22" sqref="K22"/>
    </sheetView>
  </sheetViews>
  <sheetFormatPr defaultRowHeight="15"/>
  <cols>
    <col min="1" max="1" width="7.85546875" customWidth="1"/>
    <col min="2" max="2" width="43.7109375" customWidth="1"/>
    <col min="3" max="3" width="14" customWidth="1"/>
    <col min="14" max="14" width="18.5703125" customWidth="1"/>
  </cols>
  <sheetData>
    <row r="2" spans="1:17">
      <c r="A2" s="105" t="s">
        <v>116</v>
      </c>
      <c r="B2" s="105"/>
      <c r="C2" s="105"/>
      <c r="D2" s="105"/>
      <c r="E2" s="105"/>
    </row>
    <row r="3" spans="1:17" ht="22.15" customHeight="1">
      <c r="A3" s="51" t="s">
        <v>0</v>
      </c>
      <c r="B3" s="51" t="s">
        <v>82</v>
      </c>
      <c r="C3" s="51" t="s">
        <v>38</v>
      </c>
      <c r="D3" s="106" t="s">
        <v>83</v>
      </c>
      <c r="E3" s="106"/>
      <c r="F3" s="106" t="s">
        <v>84</v>
      </c>
      <c r="G3" s="106"/>
      <c r="H3" s="106" t="s">
        <v>85</v>
      </c>
      <c r="I3" s="106"/>
      <c r="J3" s="106" t="s">
        <v>86</v>
      </c>
      <c r="K3" s="106"/>
    </row>
    <row r="4" spans="1:17" ht="21" customHeight="1">
      <c r="A4" s="33">
        <v>1</v>
      </c>
      <c r="B4" s="52" t="s">
        <v>5</v>
      </c>
      <c r="C4" s="33" t="s">
        <v>87</v>
      </c>
      <c r="D4" s="104" t="s">
        <v>88</v>
      </c>
      <c r="E4" s="104"/>
      <c r="F4" s="104" t="s">
        <v>101</v>
      </c>
      <c r="G4" s="104"/>
      <c r="H4" s="104" t="s">
        <v>104</v>
      </c>
      <c r="I4" s="104"/>
      <c r="J4" s="104" t="s">
        <v>110</v>
      </c>
      <c r="K4" s="104"/>
    </row>
    <row r="5" spans="1:17" ht="30">
      <c r="A5" s="33">
        <v>2</v>
      </c>
      <c r="B5" s="53" t="s">
        <v>23</v>
      </c>
      <c r="C5" s="33" t="s">
        <v>87</v>
      </c>
      <c r="D5" s="104" t="s">
        <v>89</v>
      </c>
      <c r="E5" s="104"/>
      <c r="F5" s="104" t="s">
        <v>103</v>
      </c>
      <c r="G5" s="104"/>
      <c r="H5" s="104" t="s">
        <v>106</v>
      </c>
      <c r="I5" s="104"/>
      <c r="J5" s="104" t="s">
        <v>111</v>
      </c>
      <c r="K5" s="104"/>
    </row>
    <row r="6" spans="1:17" ht="30">
      <c r="A6" s="33">
        <v>3</v>
      </c>
      <c r="B6" s="53" t="s">
        <v>24</v>
      </c>
      <c r="C6" s="33" t="s">
        <v>87</v>
      </c>
      <c r="D6" s="104" t="s">
        <v>90</v>
      </c>
      <c r="E6" s="104"/>
      <c r="F6" s="104" t="s">
        <v>102</v>
      </c>
      <c r="G6" s="104"/>
      <c r="H6" s="104" t="s">
        <v>105</v>
      </c>
      <c r="I6" s="104"/>
      <c r="J6" s="104" t="s">
        <v>112</v>
      </c>
      <c r="K6" s="104"/>
    </row>
    <row r="7" spans="1:17" ht="30">
      <c r="A7" s="33">
        <v>4</v>
      </c>
      <c r="B7" s="53" t="s">
        <v>25</v>
      </c>
      <c r="C7" s="33" t="s">
        <v>87</v>
      </c>
      <c r="D7" s="104" t="s">
        <v>91</v>
      </c>
      <c r="E7" s="104"/>
      <c r="F7" s="104" t="s">
        <v>99</v>
      </c>
      <c r="G7" s="104"/>
      <c r="H7" s="104" t="s">
        <v>107</v>
      </c>
      <c r="I7" s="104"/>
      <c r="J7" s="104" t="s">
        <v>113</v>
      </c>
      <c r="K7" s="104"/>
      <c r="N7" s="65"/>
      <c r="O7" s="49"/>
      <c r="P7" s="49"/>
      <c r="Q7" s="49"/>
    </row>
    <row r="8" spans="1:17" ht="22.15" customHeight="1">
      <c r="A8" s="33">
        <v>5</v>
      </c>
      <c r="B8" s="53" t="s">
        <v>74</v>
      </c>
      <c r="C8" s="33" t="s">
        <v>87</v>
      </c>
      <c r="D8" s="104" t="s">
        <v>95</v>
      </c>
      <c r="E8" s="104"/>
      <c r="F8" s="104" t="s">
        <v>100</v>
      </c>
      <c r="G8" s="104"/>
      <c r="H8" s="104" t="s">
        <v>108</v>
      </c>
      <c r="I8" s="104"/>
      <c r="J8" s="104" t="s">
        <v>114</v>
      </c>
      <c r="K8" s="104"/>
      <c r="N8" s="49"/>
      <c r="O8" s="49"/>
      <c r="P8" s="66"/>
      <c r="Q8" s="49"/>
    </row>
    <row r="9" spans="1:17" ht="25.9" customHeight="1">
      <c r="A9" s="33">
        <v>6</v>
      </c>
      <c r="B9" s="53" t="s">
        <v>96</v>
      </c>
      <c r="C9" s="33" t="s">
        <v>87</v>
      </c>
      <c r="D9" s="104" t="s">
        <v>97</v>
      </c>
      <c r="E9" s="104"/>
      <c r="F9" s="104" t="s">
        <v>98</v>
      </c>
      <c r="G9" s="104"/>
      <c r="H9" s="104" t="s">
        <v>109</v>
      </c>
      <c r="I9" s="104"/>
      <c r="J9" s="104" t="s">
        <v>115</v>
      </c>
      <c r="K9" s="104"/>
      <c r="N9" s="49"/>
      <c r="O9" s="49"/>
      <c r="P9" s="66"/>
      <c r="Q9" s="49"/>
    </row>
    <row r="10" spans="1:17">
      <c r="N10" s="49"/>
      <c r="O10" s="49"/>
      <c r="P10" s="66"/>
      <c r="Q10" s="49"/>
    </row>
    <row r="11" spans="1:17" ht="30">
      <c r="B11" s="107" t="s">
        <v>117</v>
      </c>
      <c r="N11" s="49"/>
      <c r="O11" s="49"/>
      <c r="P11" s="66"/>
      <c r="Q11" s="49"/>
    </row>
    <row r="12" spans="1:17">
      <c r="N12" s="49"/>
      <c r="O12" s="49"/>
      <c r="P12" s="49"/>
      <c r="Q12" s="49"/>
    </row>
    <row r="13" spans="1:17">
      <c r="N13" s="49"/>
      <c r="O13" s="49"/>
      <c r="P13" s="49"/>
      <c r="Q13" s="49"/>
    </row>
    <row r="14" spans="1:17">
      <c r="N14" s="49"/>
      <c r="O14" s="49"/>
      <c r="P14" s="49"/>
      <c r="Q14" s="49"/>
    </row>
    <row r="15" spans="1:17">
      <c r="N15" s="49"/>
      <c r="O15" s="49"/>
      <c r="P15" s="49"/>
      <c r="Q15" s="49"/>
    </row>
  </sheetData>
  <mergeCells count="29">
    <mergeCell ref="D9:E9"/>
    <mergeCell ref="F9:G9"/>
    <mergeCell ref="H9:I9"/>
    <mergeCell ref="J9:K9"/>
    <mergeCell ref="A2:E2"/>
    <mergeCell ref="D7:E7"/>
    <mergeCell ref="F7:G7"/>
    <mergeCell ref="H7:I7"/>
    <mergeCell ref="J7:K7"/>
    <mergeCell ref="D3:E3"/>
    <mergeCell ref="F3:G3"/>
    <mergeCell ref="H3:I3"/>
    <mergeCell ref="J3:K3"/>
    <mergeCell ref="D4:E4"/>
    <mergeCell ref="F4:G4"/>
    <mergeCell ref="H4:I4"/>
    <mergeCell ref="J4:K4"/>
    <mergeCell ref="D8:E8"/>
    <mergeCell ref="F8:G8"/>
    <mergeCell ref="H8:I8"/>
    <mergeCell ref="J8:K8"/>
    <mergeCell ref="D5:E5"/>
    <mergeCell ref="F5:G5"/>
    <mergeCell ref="H5:I5"/>
    <mergeCell ref="J5:K5"/>
    <mergeCell ref="D6:E6"/>
    <mergeCell ref="F6:G6"/>
    <mergeCell ref="H6:I6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тип "А"</vt:lpstr>
      <vt:lpstr>тип "Б"</vt:lpstr>
      <vt:lpstr>тип "В"</vt:lpstr>
      <vt:lpstr>тип "Г"</vt:lpstr>
      <vt:lpstr>нормы по бетону</vt:lpstr>
      <vt:lpstr>общее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2020-08-24T10:55:20Z</dcterms:modified>
</cp:coreProperties>
</file>